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EDEK\BLOK\AIDAT\web için aidatlar\"/>
    </mc:Choice>
  </mc:AlternateContent>
  <bookViews>
    <workbookView xWindow="0" yWindow="0" windowWidth="28800" windowHeight="13620" activeTab="3"/>
  </bookViews>
  <sheets>
    <sheet name="D-10" sheetId="5" r:id="rId1"/>
    <sheet name="B1-10" sheetId="1" r:id="rId2"/>
    <sheet name="B2-04A" sheetId="6" r:id="rId3"/>
    <sheet name="B2-04B" sheetId="7" r:id="rId4"/>
  </sheets>
  <definedNames>
    <definedName name="_xlnm.Print_Area" localSheetId="1">'B1-10'!$A$1:$M$30</definedName>
    <definedName name="_xlnm.Print_Area" localSheetId="2">'B2-04A'!$A$1:$M$29</definedName>
    <definedName name="_xlnm.Print_Area" localSheetId="3">'B2-04B'!$A$1:$M$29</definedName>
    <definedName name="_xlnm.Print_Area" localSheetId="0">'D-10'!$A$1:$M$29</definedName>
  </definedNames>
  <calcPr calcId="152511"/>
</workbook>
</file>

<file path=xl/calcChain.xml><?xml version="1.0" encoding="utf-8"?>
<calcChain xmlns="http://schemas.openxmlformats.org/spreadsheetml/2006/main">
  <c r="D17" i="6" l="1"/>
  <c r="D11" i="5" l="1"/>
  <c r="D6" i="5"/>
  <c r="D12" i="5"/>
  <c r="E17" i="6" l="1"/>
  <c r="E4" i="6"/>
  <c r="E7" i="6"/>
  <c r="E18" i="1"/>
  <c r="E9" i="1"/>
  <c r="E6" i="5"/>
  <c r="E7" i="5"/>
  <c r="E9" i="5"/>
  <c r="E17" i="5"/>
  <c r="E18" i="5"/>
  <c r="E20" i="5"/>
  <c r="E3" i="7" l="1"/>
  <c r="E10" i="6"/>
  <c r="E11" i="1"/>
  <c r="E20" i="1"/>
  <c r="E4" i="5" l="1"/>
  <c r="K21" i="5" l="1"/>
  <c r="M3" i="7" l="1"/>
  <c r="M4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E21" i="7" l="1"/>
  <c r="D22" i="1"/>
  <c r="M8" i="6"/>
  <c r="M9" i="6"/>
  <c r="M10" i="6"/>
  <c r="M11" i="6"/>
  <c r="M12" i="6"/>
  <c r="M13" i="6"/>
  <c r="M14" i="6"/>
  <c r="M15" i="6"/>
  <c r="M16" i="6"/>
  <c r="M3" i="6"/>
  <c r="M4" i="6"/>
  <c r="M5" i="6"/>
  <c r="M6" i="6"/>
  <c r="M5" i="1"/>
  <c r="M6" i="1"/>
  <c r="M7" i="1"/>
  <c r="M8" i="1"/>
  <c r="M10" i="1"/>
  <c r="M11" i="1"/>
  <c r="M12" i="1"/>
  <c r="M13" i="1"/>
  <c r="M18" i="1"/>
  <c r="M19" i="1"/>
  <c r="M5" i="5"/>
  <c r="M6" i="5"/>
  <c r="M7" i="5"/>
  <c r="M8" i="5"/>
  <c r="M9" i="5"/>
  <c r="M11" i="5"/>
  <c r="M12" i="5"/>
  <c r="M13" i="5"/>
  <c r="M16" i="5"/>
  <c r="M17" i="5"/>
  <c r="M19" i="6"/>
  <c r="M7" i="6"/>
  <c r="M15" i="1"/>
  <c r="M17" i="1"/>
  <c r="M10" i="5"/>
  <c r="M14" i="5"/>
  <c r="M15" i="5"/>
  <c r="M18" i="5"/>
  <c r="M19" i="5"/>
  <c r="O13" i="6"/>
  <c r="M14" i="1"/>
  <c r="M3" i="5"/>
  <c r="M4" i="5"/>
  <c r="N9" i="7"/>
  <c r="M17" i="6"/>
  <c r="M3" i="1"/>
  <c r="N16" i="7"/>
  <c r="O6" i="5"/>
  <c r="E22" i="1"/>
  <c r="N3" i="7"/>
  <c r="N4" i="7"/>
  <c r="N5" i="7"/>
  <c r="N6" i="7"/>
  <c r="N7" i="7"/>
  <c r="N8" i="7"/>
  <c r="N10" i="7"/>
  <c r="N11" i="7"/>
  <c r="N12" i="7"/>
  <c r="N13" i="7"/>
  <c r="N14" i="7"/>
  <c r="N15" i="7"/>
  <c r="N17" i="7"/>
  <c r="N18" i="7"/>
  <c r="N19" i="7"/>
  <c r="N20" i="7"/>
  <c r="O5" i="5"/>
  <c r="O20" i="5"/>
  <c r="O19" i="5"/>
  <c r="O18" i="5"/>
  <c r="O17" i="5"/>
  <c r="O15" i="5"/>
  <c r="O13" i="5"/>
  <c r="O12" i="5"/>
  <c r="O11" i="5"/>
  <c r="O8" i="5"/>
  <c r="O7" i="5"/>
  <c r="O4" i="5"/>
  <c r="O3" i="5"/>
  <c r="O5" i="6"/>
  <c r="O17" i="6"/>
  <c r="O6" i="1"/>
  <c r="O16" i="6"/>
  <c r="G22" i="1"/>
  <c r="O19" i="6"/>
  <c r="O18" i="1"/>
  <c r="O6" i="6"/>
  <c r="O9" i="6"/>
  <c r="O11" i="6"/>
  <c r="O12" i="6"/>
  <c r="O15" i="6"/>
  <c r="O20" i="6"/>
  <c r="O4" i="1"/>
  <c r="O7" i="1"/>
  <c r="O10" i="1"/>
  <c r="O11" i="1"/>
  <c r="O12" i="1"/>
  <c r="O13" i="1"/>
  <c r="O14" i="1"/>
  <c r="O17" i="1"/>
  <c r="O19" i="1"/>
  <c r="G21" i="7"/>
  <c r="G21" i="6"/>
  <c r="G21" i="5"/>
  <c r="K21" i="7"/>
  <c r="F21" i="7"/>
  <c r="F22" i="1"/>
  <c r="F21" i="6"/>
  <c r="H21" i="5"/>
  <c r="J21" i="7"/>
  <c r="I21" i="7"/>
  <c r="H21" i="7"/>
  <c r="K22" i="1"/>
  <c r="J22" i="1"/>
  <c r="J21" i="5"/>
  <c r="H21" i="6"/>
  <c r="I21" i="6"/>
  <c r="J21" i="6"/>
  <c r="F21" i="5"/>
  <c r="I21" i="5"/>
  <c r="K21" i="6"/>
  <c r="H22" i="1"/>
  <c r="I22" i="1"/>
  <c r="L21" i="7"/>
  <c r="L22" i="1"/>
  <c r="C22" i="1"/>
  <c r="L21" i="5"/>
  <c r="L21" i="6"/>
  <c r="C21" i="5"/>
  <c r="C21" i="6"/>
  <c r="O5" i="1"/>
  <c r="O14" i="6"/>
  <c r="O4" i="6"/>
  <c r="O15" i="1"/>
  <c r="O18" i="6"/>
  <c r="O7" i="6"/>
  <c r="O8" i="6"/>
  <c r="O20" i="1"/>
  <c r="C21" i="7"/>
  <c r="O3" i="1"/>
  <c r="O10" i="6"/>
  <c r="D21" i="7"/>
  <c r="O14" i="5"/>
  <c r="O10" i="5"/>
  <c r="O3" i="6"/>
  <c r="O16" i="5"/>
  <c r="O8" i="1"/>
  <c r="D21" i="6"/>
  <c r="O9" i="5"/>
  <c r="D21" i="5"/>
  <c r="M20" i="6"/>
  <c r="M20" i="5"/>
  <c r="M18" i="6"/>
  <c r="M16" i="1"/>
  <c r="O16" i="1"/>
  <c r="M9" i="1"/>
  <c r="O9" i="1"/>
  <c r="M20" i="1"/>
  <c r="M4" i="1" l="1"/>
  <c r="M22" i="1" s="1"/>
  <c r="M21" i="7"/>
  <c r="E21" i="6"/>
  <c r="M21" i="6"/>
  <c r="E21" i="5"/>
  <c r="M21" i="5"/>
</calcChain>
</file>

<file path=xl/sharedStrings.xml><?xml version="1.0" encoding="utf-8"?>
<sst xmlns="http://schemas.openxmlformats.org/spreadsheetml/2006/main" count="79" uniqueCount="23">
  <si>
    <t>Blok No</t>
  </si>
  <si>
    <t>D-10</t>
  </si>
  <si>
    <t>Daire No</t>
  </si>
  <si>
    <t>B1-10</t>
  </si>
  <si>
    <t>B2-04A</t>
  </si>
  <si>
    <t>B2-04B</t>
  </si>
  <si>
    <t>ÖDENECEK TOPLAM BORÇ</t>
  </si>
  <si>
    <t>SICAK SU BEDELİ</t>
  </si>
  <si>
    <t>ÖDENMİŞ</t>
  </si>
  <si>
    <t>ÖNCEKİ AY TOPLAM BORÇ</t>
  </si>
  <si>
    <t>TOPLAM</t>
  </si>
  <si>
    <t xml:space="preserve"> </t>
  </si>
  <si>
    <t>OKUMA BEDELİ</t>
  </si>
  <si>
    <t>AİDAT   (BU AYIN)</t>
  </si>
  <si>
    <t>GÜNÜ GEÇEN BORÇ</t>
  </si>
  <si>
    <t>ORTAK ISINMA</t>
  </si>
  <si>
    <t>ÖZEL ISINMA</t>
  </si>
  <si>
    <t>SICAK SU HAZIR TUTMA BEDELİ</t>
  </si>
  <si>
    <t>GECİKME FAİZİ (%7)</t>
  </si>
  <si>
    <t>SON ÖDEME TARİHİ AY SONU OLUP, SONRASINDA %7 FAİZ İŞLEYECEKTİR.</t>
  </si>
  <si>
    <t>Tek Seferlik Üst Yönetim Ödemesi</t>
  </si>
  <si>
    <t>YAZ DOLASIYLA PETEK ISITMA SİSTEMİ ÇALIŞMADIĞINDAN DOLAYI SICAK SU MALİYETLİ OLMAKTADIR.</t>
  </si>
  <si>
    <t>AĞUSTOS 2025 ÖDEME TAKİP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</si>
</sst>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\ _T_L"/>
    <numFmt numFmtId="165" formatCode="#,##0.000000000000"/>
    <numFmt numFmtId="166" formatCode="#,##0.00000000000"/>
    <numFmt numFmtId="167" formatCode="#,##0.000000000"/>
    <numFmt numFmtId="168" formatCode="_-* #,##0.00\ _₺_-;\-* #,##0.00\ _₺_-;_-* &quot;-&quot;??\ _₺_-;_-@_-"/>
  </numFmts>
  <fonts count="13" x14ac:knownFonts="1"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1"/>
      <color indexed="63"/>
      <name val="Tahoma"/>
      <family val="2"/>
      <charset val="162"/>
    </font>
    <font>
      <sz val="8"/>
      <color indexed="63"/>
      <name val="Tahoma"/>
      <family val="2"/>
      <charset val="162"/>
    </font>
    <font>
      <sz val="11"/>
      <name val="Arial"/>
      <family val="2"/>
      <charset val="162"/>
    </font>
    <font>
      <sz val="8"/>
      <color indexed="63"/>
      <name val="Tahoma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sz val="11"/>
      <color indexed="63"/>
      <name val="Calibri"/>
      <family val="2"/>
      <charset val="162"/>
      <scheme val="minor"/>
    </font>
    <font>
      <sz val="8"/>
      <color indexed="63"/>
      <name val="Tahoma"/>
      <family val="2"/>
      <charset val="162"/>
    </font>
    <font>
      <sz val="11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3"/>
      </left>
      <right/>
      <top style="medium">
        <color indexed="63"/>
      </top>
      <bottom style="medium">
        <color indexed="63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8" fontId="12" fillId="0" borderId="0" applyFont="0" applyFill="0" applyBorder="0" applyAlignment="0" applyProtection="0"/>
  </cellStyleXfs>
  <cellXfs count="72">
    <xf numFmtId="0" fontId="0" fillId="0" borderId="0" xfId="0"/>
    <xf numFmtId="0" fontId="0" fillId="0" borderId="1" xfId="0" applyBorder="1"/>
    <xf numFmtId="4" fontId="0" fillId="0" borderId="0" xfId="0" applyNumberFormat="1"/>
    <xf numFmtId="0" fontId="0" fillId="0" borderId="1" xfId="0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/>
    </xf>
    <xf numFmtId="164" fontId="8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/>
    <xf numFmtId="4" fontId="3" fillId="0" borderId="1" xfId="0" applyNumberFormat="1" applyFont="1" applyBorder="1" applyAlignment="1">
      <alignment horizontal="right" vertical="top"/>
    </xf>
    <xf numFmtId="164" fontId="0" fillId="0" borderId="1" xfId="0" applyNumberFormat="1" applyBorder="1" applyAlignment="1">
      <alignment horizontal="center" vertical="center"/>
    </xf>
    <xf numFmtId="164" fontId="8" fillId="0" borderId="1" xfId="0" applyNumberFormat="1" applyFont="1" applyBorder="1" applyAlignment="1">
      <alignment vertical="center"/>
    </xf>
    <xf numFmtId="16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left"/>
    </xf>
    <xf numFmtId="164" fontId="0" fillId="0" borderId="1" xfId="0" applyNumberFormat="1" applyFill="1" applyBorder="1" applyAlignment="1">
      <alignment horizontal="left"/>
    </xf>
    <xf numFmtId="4" fontId="0" fillId="0" borderId="1" xfId="0" applyNumberFormat="1" applyFill="1" applyBorder="1" applyAlignment="1">
      <alignment horizontal="left"/>
    </xf>
    <xf numFmtId="164" fontId="8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1" fillId="0" borderId="1" xfId="0" applyNumberFormat="1" applyFont="1" applyBorder="1" applyAlignment="1">
      <alignment horizontal="left" vertical="top"/>
    </xf>
    <xf numFmtId="4" fontId="3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left"/>
    </xf>
    <xf numFmtId="4" fontId="2" fillId="0" borderId="1" xfId="0" applyNumberFormat="1" applyFont="1" applyBorder="1" applyAlignment="1">
      <alignment horizontal="left" vertical="top"/>
    </xf>
    <xf numFmtId="4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vertical="top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textRotation="90"/>
    </xf>
    <xf numFmtId="0" fontId="8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left" vertical="top"/>
    </xf>
    <xf numFmtId="165" fontId="0" fillId="0" borderId="0" xfId="0" applyNumberFormat="1"/>
    <xf numFmtId="166" fontId="0" fillId="0" borderId="0" xfId="0" applyNumberFormat="1"/>
    <xf numFmtId="4" fontId="4" fillId="2" borderId="1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4" fontId="5" fillId="2" borderId="1" xfId="0" applyNumberFormat="1" applyFont="1" applyFill="1" applyBorder="1" applyAlignment="1">
      <alignment horizontal="right" vertical="center" wrapText="1"/>
    </xf>
    <xf numFmtId="4" fontId="0" fillId="0" borderId="1" xfId="0" applyNumberFormat="1" applyBorder="1" applyAlignment="1">
      <alignment horizontal="left" vertical="center"/>
    </xf>
    <xf numFmtId="4" fontId="0" fillId="0" borderId="1" xfId="0" applyNumberFormat="1" applyFont="1" applyBorder="1" applyAlignment="1">
      <alignment horizontal="left" vertical="center"/>
    </xf>
    <xf numFmtId="4" fontId="0" fillId="0" borderId="1" xfId="0" applyNumberFormat="1" applyFont="1" applyBorder="1" applyAlignment="1">
      <alignment horizontal="right"/>
    </xf>
    <xf numFmtId="164" fontId="0" fillId="0" borderId="1" xfId="0" applyNumberFormat="1" applyFont="1" applyBorder="1" applyAlignment="1">
      <alignment horizontal="left" vertical="top"/>
    </xf>
    <xf numFmtId="4" fontId="0" fillId="0" borderId="1" xfId="0" applyNumberFormat="1" applyFont="1" applyBorder="1" applyAlignment="1">
      <alignment horizontal="left" vertical="top"/>
    </xf>
    <xf numFmtId="4" fontId="0" fillId="0" borderId="1" xfId="0" applyNumberFormat="1" applyFont="1" applyFill="1" applyBorder="1" applyAlignment="1">
      <alignment horizontal="left" vertical="top"/>
    </xf>
    <xf numFmtId="4" fontId="0" fillId="0" borderId="1" xfId="0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left"/>
    </xf>
    <xf numFmtId="4" fontId="0" fillId="0" borderId="1" xfId="0" applyNumberFormat="1" applyFont="1" applyBorder="1" applyAlignment="1">
      <alignment horizontal="left"/>
    </xf>
    <xf numFmtId="4" fontId="6" fillId="0" borderId="1" xfId="0" applyNumberFormat="1" applyFont="1" applyBorder="1"/>
    <xf numFmtId="2" fontId="0" fillId="4" borderId="0" xfId="0" applyNumberFormat="1" applyFill="1" applyAlignment="1">
      <alignment wrapText="1"/>
    </xf>
    <xf numFmtId="167" fontId="0" fillId="0" borderId="0" xfId="0" applyNumberFormat="1"/>
    <xf numFmtId="4" fontId="4" fillId="2" borderId="2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4" fontId="7" fillId="2" borderId="2" xfId="0" applyNumberFormat="1" applyFont="1" applyFill="1" applyBorder="1" applyAlignment="1">
      <alignment horizontal="right" vertical="center" wrapText="1"/>
    </xf>
    <xf numFmtId="0" fontId="0" fillId="0" borderId="0" xfId="0" applyFill="1"/>
    <xf numFmtId="2" fontId="0" fillId="0" borderId="0" xfId="0" applyNumberFormat="1" applyFill="1"/>
    <xf numFmtId="4" fontId="11" fillId="2" borderId="2" xfId="0" applyNumberFormat="1" applyFont="1" applyFill="1" applyBorder="1" applyAlignment="1">
      <alignment horizontal="right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textRotation="90"/>
    </xf>
    <xf numFmtId="168" fontId="8" fillId="0" borderId="0" xfId="1" applyFont="1" applyAlignment="1">
      <alignment horizontal="center" vertical="center" wrapText="1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</cellXfs>
  <cellStyles count="2">
    <cellStyle name="Normal" xfId="0" builtinId="0"/>
    <cellStyle name="Virgü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zoomScaleNormal="100" workbookViewId="0">
      <selection activeCell="A27" sqref="A27:M28"/>
    </sheetView>
  </sheetViews>
  <sheetFormatPr defaultRowHeight="15" x14ac:dyDescent="0.25"/>
  <cols>
    <col min="1" max="1" width="5" customWidth="1"/>
    <col min="2" max="2" width="8.5703125" bestFit="1" customWidth="1"/>
    <col min="3" max="3" width="14.5703125" customWidth="1"/>
    <col min="4" max="4" width="11.7109375" style="19" customWidth="1"/>
    <col min="5" max="5" width="10.42578125" bestFit="1" customWidth="1"/>
    <col min="6" max="6" width="11.42578125" hidden="1" customWidth="1"/>
    <col min="7" max="7" width="11" customWidth="1"/>
    <col min="8" max="8" width="10.42578125" bestFit="1" customWidth="1"/>
    <col min="9" max="9" width="11.28515625" hidden="1" customWidth="1"/>
    <col min="10" max="10" width="11.140625" hidden="1" customWidth="1"/>
    <col min="11" max="11" width="10.5703125" customWidth="1"/>
    <col min="12" max="12" width="11.42578125" bestFit="1" customWidth="1"/>
    <col min="13" max="13" width="19.42578125" customWidth="1"/>
    <col min="14" max="14" width="3.5703125" customWidth="1"/>
    <col min="15" max="15" width="17.42578125" style="34" bestFit="1" customWidth="1"/>
    <col min="16" max="16" width="17.42578125" bestFit="1" customWidth="1"/>
  </cols>
  <sheetData>
    <row r="1" spans="1:16" x14ac:dyDescent="0.25">
      <c r="A1" s="62" t="s">
        <v>22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6" ht="60" x14ac:dyDescent="0.25">
      <c r="A2" s="3" t="s">
        <v>0</v>
      </c>
      <c r="B2" s="28" t="s">
        <v>2</v>
      </c>
      <c r="C2" s="4" t="s">
        <v>9</v>
      </c>
      <c r="D2" s="4" t="s">
        <v>8</v>
      </c>
      <c r="E2" s="4" t="s">
        <v>18</v>
      </c>
      <c r="F2" s="4" t="s">
        <v>20</v>
      </c>
      <c r="G2" s="49" t="s">
        <v>17</v>
      </c>
      <c r="H2" s="4" t="s">
        <v>12</v>
      </c>
      <c r="I2" s="4" t="s">
        <v>15</v>
      </c>
      <c r="J2" s="29" t="s">
        <v>16</v>
      </c>
      <c r="K2" s="4" t="s">
        <v>7</v>
      </c>
      <c r="L2" s="4" t="s">
        <v>13</v>
      </c>
      <c r="M2" s="5" t="s">
        <v>6</v>
      </c>
      <c r="O2" s="46" t="s">
        <v>14</v>
      </c>
    </row>
    <row r="3" spans="1:16" ht="18.95" customHeight="1" x14ac:dyDescent="0.25">
      <c r="A3" s="64" t="s">
        <v>1</v>
      </c>
      <c r="B3" s="27">
        <v>1</v>
      </c>
      <c r="C3" s="14">
        <v>2457.0509447064055</v>
      </c>
      <c r="D3" s="36">
        <v>2458</v>
      </c>
      <c r="E3" s="14"/>
      <c r="F3" s="14"/>
      <c r="G3" s="14">
        <v>60</v>
      </c>
      <c r="H3" s="24">
        <v>69</v>
      </c>
      <c r="I3" s="24"/>
      <c r="J3" s="30"/>
      <c r="K3" s="26">
        <v>216.346125</v>
      </c>
      <c r="L3" s="23">
        <v>1950</v>
      </c>
      <c r="M3" s="7">
        <f>C3-D3+E3+H3+K3+L3+I3+J3+F3+G3</f>
        <v>2294.3970697064055</v>
      </c>
      <c r="N3" s="2"/>
      <c r="O3" s="34">
        <f>C3-D3</f>
        <v>-0.94905529359448337</v>
      </c>
      <c r="P3" s="34"/>
    </row>
    <row r="4" spans="1:16" ht="18.95" customHeight="1" x14ac:dyDescent="0.25">
      <c r="A4" s="64"/>
      <c r="B4" s="27">
        <v>2</v>
      </c>
      <c r="C4" s="14">
        <v>14654.69461761017</v>
      </c>
      <c r="D4" s="37"/>
      <c r="E4" s="14">
        <f t="shared" ref="E4:E20" si="0">(C4-D4)*0.07</f>
        <v>1025.8286232327121</v>
      </c>
      <c r="F4" s="14"/>
      <c r="G4" s="14">
        <v>60</v>
      </c>
      <c r="H4" s="24">
        <v>69</v>
      </c>
      <c r="I4" s="24"/>
      <c r="J4" s="30"/>
      <c r="K4" s="26">
        <v>0</v>
      </c>
      <c r="L4" s="23">
        <v>1950</v>
      </c>
      <c r="M4" s="7">
        <f t="shared" ref="M4:M20" si="1">C4-D4+E4+H4+K4+L4+I4+J4+F4+G4</f>
        <v>17759.523240842882</v>
      </c>
      <c r="O4" s="34">
        <f t="shared" ref="O4:O20" si="2">C4-D4</f>
        <v>14654.69461761017</v>
      </c>
    </row>
    <row r="5" spans="1:16" ht="18.95" customHeight="1" x14ac:dyDescent="0.25">
      <c r="A5" s="64"/>
      <c r="B5" s="27">
        <v>3</v>
      </c>
      <c r="C5" s="14">
        <v>2923.7040686856794</v>
      </c>
      <c r="D5" s="37">
        <v>2923.7</v>
      </c>
      <c r="E5" s="14"/>
      <c r="F5" s="14"/>
      <c r="G5" s="14">
        <v>60</v>
      </c>
      <c r="H5" s="24">
        <v>69</v>
      </c>
      <c r="I5" s="24"/>
      <c r="J5" s="30"/>
      <c r="K5" s="26">
        <v>346.15380000000005</v>
      </c>
      <c r="L5" s="23">
        <v>2200</v>
      </c>
      <c r="M5" s="7">
        <f t="shared" si="1"/>
        <v>2675.1578686856797</v>
      </c>
      <c r="O5" s="34">
        <f t="shared" si="2"/>
        <v>4.0686856796128268E-3</v>
      </c>
    </row>
    <row r="6" spans="1:16" ht="18.95" customHeight="1" x14ac:dyDescent="0.25">
      <c r="A6" s="64"/>
      <c r="B6" s="27">
        <v>4</v>
      </c>
      <c r="C6" s="14">
        <v>11575.021352051741</v>
      </c>
      <c r="D6" s="33">
        <f>2200+238</f>
        <v>2438</v>
      </c>
      <c r="E6" s="14">
        <f t="shared" si="0"/>
        <v>639.5914946436219</v>
      </c>
      <c r="F6" s="14"/>
      <c r="G6" s="14">
        <v>60</v>
      </c>
      <c r="H6" s="24">
        <v>69</v>
      </c>
      <c r="I6" s="24"/>
      <c r="J6" s="30"/>
      <c r="K6" s="26">
        <v>475.96147500000006</v>
      </c>
      <c r="L6" s="23">
        <v>2200</v>
      </c>
      <c r="M6" s="7">
        <f t="shared" si="1"/>
        <v>12581.574321695363</v>
      </c>
      <c r="O6" s="34">
        <f t="shared" si="2"/>
        <v>9137.0213520517409</v>
      </c>
    </row>
    <row r="7" spans="1:16" ht="18.95" customHeight="1" x14ac:dyDescent="0.25">
      <c r="A7" s="64"/>
      <c r="B7" s="27">
        <v>5</v>
      </c>
      <c r="C7" s="14">
        <v>27095.785548168693</v>
      </c>
      <c r="D7" s="33">
        <v>10000</v>
      </c>
      <c r="E7" s="14">
        <f t="shared" si="0"/>
        <v>1196.7049883718087</v>
      </c>
      <c r="F7" s="14"/>
      <c r="G7" s="14">
        <v>60</v>
      </c>
      <c r="H7" s="24">
        <v>69</v>
      </c>
      <c r="I7" s="24"/>
      <c r="J7" s="30"/>
      <c r="K7" s="26">
        <v>129.80767499999999</v>
      </c>
      <c r="L7" s="23">
        <v>2200</v>
      </c>
      <c r="M7" s="7">
        <f t="shared" si="1"/>
        <v>20751.298211540503</v>
      </c>
      <c r="O7" s="34">
        <f t="shared" si="2"/>
        <v>17095.785548168693</v>
      </c>
    </row>
    <row r="8" spans="1:16" ht="18.95" customHeight="1" x14ac:dyDescent="0.25">
      <c r="A8" s="64"/>
      <c r="B8" s="27">
        <v>6</v>
      </c>
      <c r="C8" s="14">
        <v>2599.3193587764295</v>
      </c>
      <c r="D8" s="37">
        <v>2600</v>
      </c>
      <c r="E8" s="14"/>
      <c r="F8" s="14"/>
      <c r="G8" s="14">
        <v>60</v>
      </c>
      <c r="H8" s="24">
        <v>69</v>
      </c>
      <c r="I8" s="24"/>
      <c r="J8" s="30"/>
      <c r="K8" s="26">
        <v>302.88457499999998</v>
      </c>
      <c r="L8" s="23">
        <v>2200</v>
      </c>
      <c r="M8" s="7">
        <f t="shared" si="1"/>
        <v>2631.2039337764295</v>
      </c>
      <c r="N8" s="2"/>
      <c r="O8" s="34">
        <f t="shared" si="2"/>
        <v>-0.68064122357054657</v>
      </c>
    </row>
    <row r="9" spans="1:16" ht="18.95" customHeight="1" thickBot="1" x14ac:dyDescent="0.3">
      <c r="A9" s="64"/>
      <c r="B9" s="27">
        <v>7</v>
      </c>
      <c r="C9" s="14">
        <v>16513.316272589938</v>
      </c>
      <c r="D9" s="37"/>
      <c r="E9" s="14">
        <f t="shared" si="0"/>
        <v>1155.9321390812959</v>
      </c>
      <c r="F9" s="14"/>
      <c r="G9" s="14">
        <v>60</v>
      </c>
      <c r="H9" s="24">
        <v>69</v>
      </c>
      <c r="I9" s="24"/>
      <c r="J9" s="30"/>
      <c r="K9" s="26">
        <v>389.42302499999994</v>
      </c>
      <c r="L9" s="23">
        <v>2200</v>
      </c>
      <c r="M9" s="7">
        <f t="shared" si="1"/>
        <v>20387.671436671233</v>
      </c>
      <c r="O9" s="34">
        <f t="shared" si="2"/>
        <v>16513.316272589938</v>
      </c>
    </row>
    <row r="10" spans="1:16" ht="18.95" customHeight="1" thickBot="1" x14ac:dyDescent="0.3">
      <c r="A10" s="64"/>
      <c r="B10" s="27">
        <v>8</v>
      </c>
      <c r="C10" s="14">
        <v>2433.0813527502974</v>
      </c>
      <c r="D10" s="48">
        <v>2434</v>
      </c>
      <c r="E10" s="14"/>
      <c r="F10" s="14"/>
      <c r="G10" s="14">
        <v>60</v>
      </c>
      <c r="H10" s="24">
        <v>69</v>
      </c>
      <c r="I10" s="24"/>
      <c r="J10" s="30"/>
      <c r="K10" s="26">
        <v>43.269225000000006</v>
      </c>
      <c r="L10" s="23">
        <v>2200</v>
      </c>
      <c r="M10" s="7">
        <f t="shared" si="1"/>
        <v>2371.3505777502974</v>
      </c>
      <c r="O10" s="34">
        <f t="shared" si="2"/>
        <v>-0.91864724970264433</v>
      </c>
    </row>
    <row r="11" spans="1:16" ht="18.95" customHeight="1" x14ac:dyDescent="0.25">
      <c r="A11" s="64"/>
      <c r="B11" s="27">
        <v>9</v>
      </c>
      <c r="C11" s="14">
        <v>5690.8889763072993</v>
      </c>
      <c r="D11" s="33">
        <f>3400+2688</f>
        <v>6088</v>
      </c>
      <c r="E11" s="14"/>
      <c r="F11" s="14"/>
      <c r="G11" s="14">
        <v>60</v>
      </c>
      <c r="H11" s="24">
        <v>69</v>
      </c>
      <c r="I11" s="24"/>
      <c r="J11" s="30"/>
      <c r="K11" s="26">
        <v>519.23069999999996</v>
      </c>
      <c r="L11" s="23">
        <v>2200</v>
      </c>
      <c r="M11" s="7">
        <f t="shared" si="1"/>
        <v>2451.1196763072994</v>
      </c>
      <c r="O11" s="34">
        <f t="shared" si="2"/>
        <v>-397.11102369270066</v>
      </c>
    </row>
    <row r="12" spans="1:16" ht="18.95" customHeight="1" x14ac:dyDescent="0.25">
      <c r="A12" s="64"/>
      <c r="B12" s="27">
        <v>10</v>
      </c>
      <c r="C12" s="14">
        <v>3678.8719408099996</v>
      </c>
      <c r="D12" s="37">
        <f>1300+3680</f>
        <v>4980</v>
      </c>
      <c r="E12" s="14"/>
      <c r="F12" s="14"/>
      <c r="G12" s="14">
        <v>60</v>
      </c>
      <c r="H12" s="24">
        <v>69</v>
      </c>
      <c r="I12" s="24"/>
      <c r="J12" s="30"/>
      <c r="K12" s="26">
        <v>778.84612499999992</v>
      </c>
      <c r="L12" s="23">
        <v>2200</v>
      </c>
      <c r="M12" s="7">
        <f>C12-D12+E12+H12+K12+L12+I12+J12+F12+G12</f>
        <v>1806.7180658099996</v>
      </c>
      <c r="O12" s="34">
        <f>C12-D12</f>
        <v>-1301.1280591900004</v>
      </c>
      <c r="P12" s="53"/>
    </row>
    <row r="13" spans="1:16" ht="18.95" customHeight="1" x14ac:dyDescent="0.25">
      <c r="A13" s="64"/>
      <c r="B13" s="27">
        <v>11</v>
      </c>
      <c r="C13" s="14">
        <v>2707.4449315662368</v>
      </c>
      <c r="D13" s="37">
        <v>2707.44</v>
      </c>
      <c r="E13" s="14"/>
      <c r="F13" s="14"/>
      <c r="G13" s="14">
        <v>60</v>
      </c>
      <c r="H13" s="24">
        <v>69</v>
      </c>
      <c r="I13" s="24"/>
      <c r="J13" s="30"/>
      <c r="K13" s="26">
        <v>389.42302499999994</v>
      </c>
      <c r="L13" s="23">
        <v>2200</v>
      </c>
      <c r="M13" s="7">
        <f t="shared" si="1"/>
        <v>2718.4279565662368</v>
      </c>
      <c r="O13" s="34">
        <f t="shared" si="2"/>
        <v>4.9315662367916957E-3</v>
      </c>
    </row>
    <row r="14" spans="1:16" ht="18.95" customHeight="1" x14ac:dyDescent="0.25">
      <c r="A14" s="64"/>
      <c r="B14" s="27">
        <v>12</v>
      </c>
      <c r="C14" s="14">
        <v>2652.9204601065721</v>
      </c>
      <c r="D14" s="33">
        <v>2652</v>
      </c>
      <c r="E14" s="14"/>
      <c r="F14" s="14"/>
      <c r="G14" s="14">
        <v>60</v>
      </c>
      <c r="H14" s="24">
        <v>69</v>
      </c>
      <c r="I14" s="24"/>
      <c r="J14" s="30"/>
      <c r="K14" s="26">
        <v>259.61534999999998</v>
      </c>
      <c r="L14" s="23">
        <v>2200</v>
      </c>
      <c r="M14" s="7">
        <f t="shared" si="1"/>
        <v>2589.5358101065722</v>
      </c>
      <c r="N14" s="2"/>
      <c r="O14" s="34">
        <f t="shared" si="2"/>
        <v>0.92046010657213628</v>
      </c>
    </row>
    <row r="15" spans="1:16" ht="18.95" customHeight="1" x14ac:dyDescent="0.25">
      <c r="A15" s="64"/>
      <c r="B15" s="27">
        <v>13</v>
      </c>
      <c r="C15" s="14">
        <v>5806.1768590575202</v>
      </c>
      <c r="D15" s="37">
        <v>5806</v>
      </c>
      <c r="E15" s="14"/>
      <c r="F15" s="14"/>
      <c r="G15" s="14">
        <v>60</v>
      </c>
      <c r="H15" s="24">
        <v>69</v>
      </c>
      <c r="I15" s="24"/>
      <c r="J15" s="30"/>
      <c r="K15" s="26">
        <v>86.538450000000012</v>
      </c>
      <c r="L15" s="23">
        <v>2200</v>
      </c>
      <c r="M15" s="7">
        <f t="shared" si="1"/>
        <v>2415.7153090575202</v>
      </c>
      <c r="O15" s="34">
        <f t="shared" si="2"/>
        <v>0.17685905752023245</v>
      </c>
    </row>
    <row r="16" spans="1:16" ht="18.95" customHeight="1" x14ac:dyDescent="0.25">
      <c r="A16" s="64"/>
      <c r="B16" s="27">
        <v>14</v>
      </c>
      <c r="C16" s="14">
        <v>5160.1729524176217</v>
      </c>
      <c r="D16" s="37">
        <v>4938.55</v>
      </c>
      <c r="E16" s="14"/>
      <c r="F16" s="14"/>
      <c r="G16" s="14">
        <v>60</v>
      </c>
      <c r="H16" s="24">
        <v>69</v>
      </c>
      <c r="I16" s="24"/>
      <c r="J16" s="30"/>
      <c r="K16" s="26">
        <v>0</v>
      </c>
      <c r="L16" s="23">
        <v>2200</v>
      </c>
      <c r="M16" s="7">
        <f t="shared" si="1"/>
        <v>2550.6229524176215</v>
      </c>
      <c r="N16" s="2"/>
      <c r="O16" s="34">
        <f t="shared" si="2"/>
        <v>221.62295241762149</v>
      </c>
    </row>
    <row r="17" spans="1:25" ht="18.95" customHeight="1" x14ac:dyDescent="0.25">
      <c r="A17" s="64"/>
      <c r="B17" s="27">
        <v>15</v>
      </c>
      <c r="C17" s="16">
        <v>15968.014765154787</v>
      </c>
      <c r="D17" s="38"/>
      <c r="E17" s="14">
        <f t="shared" si="0"/>
        <v>1117.7610335608351</v>
      </c>
      <c r="F17" s="14"/>
      <c r="G17" s="14">
        <v>60</v>
      </c>
      <c r="H17" s="24">
        <v>69</v>
      </c>
      <c r="I17" s="24"/>
      <c r="J17" s="30"/>
      <c r="K17" s="26">
        <v>735.57690000000002</v>
      </c>
      <c r="L17" s="23">
        <v>2200</v>
      </c>
      <c r="M17" s="7">
        <f t="shared" si="1"/>
        <v>20150.352698715622</v>
      </c>
      <c r="N17" s="2"/>
      <c r="O17" s="34">
        <f t="shared" si="2"/>
        <v>15968.014765154787</v>
      </c>
    </row>
    <row r="18" spans="1:25" ht="18.95" customHeight="1" x14ac:dyDescent="0.25">
      <c r="A18" s="64"/>
      <c r="B18" s="27">
        <v>16</v>
      </c>
      <c r="C18" s="16">
        <v>10752.807568548262</v>
      </c>
      <c r="D18" s="37">
        <v>5000</v>
      </c>
      <c r="E18" s="14">
        <f t="shared" si="0"/>
        <v>402.69652979837838</v>
      </c>
      <c r="F18" s="14"/>
      <c r="G18" s="14">
        <v>60</v>
      </c>
      <c r="H18" s="24">
        <v>69</v>
      </c>
      <c r="I18" s="24"/>
      <c r="J18" s="30"/>
      <c r="K18" s="26">
        <v>259.61534999999998</v>
      </c>
      <c r="L18" s="23">
        <v>2200</v>
      </c>
      <c r="M18" s="7">
        <f t="shared" si="1"/>
        <v>8744.1194483466406</v>
      </c>
      <c r="O18" s="34">
        <f t="shared" si="2"/>
        <v>5752.8075685482618</v>
      </c>
    </row>
    <row r="19" spans="1:25" ht="18.95" customHeight="1" thickBot="1" x14ac:dyDescent="0.3">
      <c r="A19" s="64"/>
      <c r="B19" s="27">
        <v>17</v>
      </c>
      <c r="C19" s="14">
        <v>1679.0012458660008</v>
      </c>
      <c r="D19" s="37">
        <v>1679</v>
      </c>
      <c r="E19" s="14"/>
      <c r="F19" s="14"/>
      <c r="G19" s="14">
        <v>60</v>
      </c>
      <c r="H19" s="24">
        <v>69</v>
      </c>
      <c r="I19" s="24"/>
      <c r="J19" s="30"/>
      <c r="K19" s="26">
        <v>0</v>
      </c>
      <c r="L19" s="23">
        <v>2200</v>
      </c>
      <c r="M19" s="7">
        <f t="shared" si="1"/>
        <v>2329.0012458660008</v>
      </c>
      <c r="N19" s="2"/>
      <c r="O19" s="34">
        <f t="shared" si="2"/>
        <v>1.2458660007723665E-3</v>
      </c>
      <c r="Q19" s="2"/>
      <c r="V19" s="2"/>
      <c r="X19" s="2"/>
      <c r="Y19" s="2"/>
    </row>
    <row r="20" spans="1:25" ht="18.95" customHeight="1" thickBot="1" x14ac:dyDescent="0.3">
      <c r="A20" s="64"/>
      <c r="B20" s="27">
        <v>18</v>
      </c>
      <c r="C20" s="14">
        <v>2787.8172535103895</v>
      </c>
      <c r="D20" s="48"/>
      <c r="E20" s="14">
        <f t="shared" si="0"/>
        <v>195.14720774572729</v>
      </c>
      <c r="F20" s="14"/>
      <c r="G20" s="14">
        <v>60</v>
      </c>
      <c r="H20" s="24">
        <v>69</v>
      </c>
      <c r="I20" s="24"/>
      <c r="J20" s="30"/>
      <c r="K20" s="26">
        <v>389.42302499999994</v>
      </c>
      <c r="L20" s="23">
        <v>2200</v>
      </c>
      <c r="M20" s="7">
        <f t="shared" si="1"/>
        <v>5701.387486256117</v>
      </c>
      <c r="O20" s="34">
        <f t="shared" si="2"/>
        <v>2787.8172535103895</v>
      </c>
    </row>
    <row r="21" spans="1:25" x14ac:dyDescent="0.25">
      <c r="A21" s="64"/>
      <c r="B21" s="27" t="s">
        <v>10</v>
      </c>
      <c r="C21" s="9">
        <f>SUM(C3:C20)</f>
        <v>137136.09046868404</v>
      </c>
      <c r="D21" s="18">
        <f t="shared" ref="D21:M21" si="3">SUM(D3:D20)</f>
        <v>56704.69</v>
      </c>
      <c r="E21" s="9">
        <f>SUM(E3:E20)</f>
        <v>5733.6620164343785</v>
      </c>
      <c r="F21" s="9">
        <f>SUM(F3:F20)</f>
        <v>0</v>
      </c>
      <c r="G21" s="9">
        <f>SUM(G3:G20)</f>
        <v>1080</v>
      </c>
      <c r="H21" s="9">
        <f>SUM(H3:H20)</f>
        <v>1242</v>
      </c>
      <c r="I21" s="9">
        <f t="shared" si="3"/>
        <v>0</v>
      </c>
      <c r="J21" s="9">
        <f>SUM(J3:J20)</f>
        <v>0</v>
      </c>
      <c r="K21" s="9">
        <f>SUM(K3:K20)</f>
        <v>5322.1148250000006</v>
      </c>
      <c r="L21" s="9">
        <f t="shared" si="3"/>
        <v>39100</v>
      </c>
      <c r="M21" s="9">
        <f t="shared" si="3"/>
        <v>132909.17731011842</v>
      </c>
    </row>
    <row r="22" spans="1:25" ht="8.25" customHeight="1" x14ac:dyDescent="0.25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</row>
    <row r="23" spans="1:25" x14ac:dyDescent="0.25">
      <c r="A23" s="66" t="s">
        <v>19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8"/>
      <c r="N23" s="55"/>
      <c r="O23" s="55"/>
      <c r="P23" s="55"/>
    </row>
    <row r="24" spans="1:25" ht="15" customHeight="1" x14ac:dyDescent="0.2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1"/>
      <c r="N24" s="55"/>
      <c r="O24" s="55"/>
      <c r="P24" s="55"/>
    </row>
    <row r="25" spans="1:25" ht="15" customHeight="1" x14ac:dyDescent="0.25">
      <c r="A25" s="69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1"/>
      <c r="N25" s="55"/>
      <c r="O25" s="55"/>
      <c r="P25" s="55"/>
      <c r="R25" s="60"/>
      <c r="S25" s="60"/>
    </row>
    <row r="26" spans="1:25" ht="15" customHeight="1" x14ac:dyDescent="0.25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1"/>
      <c r="N26" s="55"/>
      <c r="O26" s="55"/>
      <c r="P26" s="55"/>
    </row>
    <row r="27" spans="1:25" ht="15" customHeight="1" x14ac:dyDescent="0.25">
      <c r="A27" s="69" t="s">
        <v>21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1"/>
      <c r="N27" s="55"/>
      <c r="O27" s="55"/>
      <c r="P27" s="55"/>
    </row>
    <row r="28" spans="1:25" ht="15" customHeight="1" x14ac:dyDescent="0.25">
      <c r="A28" s="69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1"/>
      <c r="N28" s="55"/>
      <c r="O28" s="55"/>
      <c r="P28" s="55"/>
    </row>
    <row r="29" spans="1:25" x14ac:dyDescent="0.25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55"/>
      <c r="O29" s="55"/>
      <c r="P29" s="55"/>
    </row>
    <row r="30" spans="1:25" x14ac:dyDescent="0.25">
      <c r="A30" s="55"/>
      <c r="B30" s="55"/>
      <c r="C30" s="55"/>
      <c r="D30" s="56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</row>
  </sheetData>
  <mergeCells count="7">
    <mergeCell ref="A1:M1"/>
    <mergeCell ref="A22:M22"/>
    <mergeCell ref="A3:A21"/>
    <mergeCell ref="A29:M29"/>
    <mergeCell ref="A23:M23"/>
    <mergeCell ref="A24:M26"/>
    <mergeCell ref="A27:M28"/>
  </mergeCells>
  <pageMargins left="0.39370078740157483" right="0" top="0.39370078740157483" bottom="0" header="0.31496062992125984" footer="0.31496062992125984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zoomScaleNormal="100" workbookViewId="0">
      <selection activeCell="P25" sqref="P25"/>
    </sheetView>
  </sheetViews>
  <sheetFormatPr defaultRowHeight="15" x14ac:dyDescent="0.25"/>
  <cols>
    <col min="1" max="1" width="5" customWidth="1"/>
    <col min="2" max="2" width="8.5703125" bestFit="1" customWidth="1"/>
    <col min="3" max="3" width="13.5703125" bestFit="1" customWidth="1"/>
    <col min="4" max="4" width="11.140625" customWidth="1"/>
    <col min="5" max="5" width="10.42578125" bestFit="1" customWidth="1"/>
    <col min="6" max="6" width="11.42578125" hidden="1" customWidth="1"/>
    <col min="7" max="7" width="11.140625" bestFit="1" customWidth="1"/>
    <col min="8" max="8" width="10.42578125" bestFit="1" customWidth="1"/>
    <col min="9" max="9" width="11.42578125" hidden="1" customWidth="1"/>
    <col min="10" max="10" width="10.42578125" hidden="1" customWidth="1"/>
    <col min="11" max="11" width="10.42578125" bestFit="1" customWidth="1"/>
    <col min="12" max="12" width="11.42578125" bestFit="1" customWidth="1"/>
    <col min="13" max="13" width="16.28515625" customWidth="1"/>
    <col min="14" max="14" width="0.85546875" customWidth="1"/>
    <col min="15" max="15" width="13.28515625" style="34" bestFit="1" customWidth="1"/>
    <col min="22" max="22" width="16.28515625" bestFit="1" customWidth="1"/>
  </cols>
  <sheetData>
    <row r="1" spans="1:26" x14ac:dyDescent="0.25">
      <c r="A1" s="62" t="s">
        <v>22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26" ht="60" x14ac:dyDescent="0.25">
      <c r="A2" s="3" t="s">
        <v>0</v>
      </c>
      <c r="B2" s="28" t="s">
        <v>2</v>
      </c>
      <c r="C2" s="4" t="s">
        <v>9</v>
      </c>
      <c r="D2" s="4" t="s">
        <v>8</v>
      </c>
      <c r="E2" s="4" t="s">
        <v>18</v>
      </c>
      <c r="F2" s="4" t="s">
        <v>20</v>
      </c>
      <c r="G2" s="49" t="s">
        <v>17</v>
      </c>
      <c r="H2" s="4" t="s">
        <v>12</v>
      </c>
      <c r="I2" s="4" t="s">
        <v>15</v>
      </c>
      <c r="J2" s="29" t="s">
        <v>16</v>
      </c>
      <c r="K2" s="4" t="s">
        <v>7</v>
      </c>
      <c r="L2" s="4" t="s">
        <v>13</v>
      </c>
      <c r="M2" s="5" t="s">
        <v>6</v>
      </c>
      <c r="O2" s="46" t="s">
        <v>14</v>
      </c>
    </row>
    <row r="3" spans="1:26" ht="18.95" customHeight="1" x14ac:dyDescent="0.25">
      <c r="A3" s="64" t="s">
        <v>3</v>
      </c>
      <c r="B3" s="27">
        <v>1</v>
      </c>
      <c r="C3" s="13">
        <v>2937.1249084000001</v>
      </c>
      <c r="D3" s="45">
        <v>2937.12</v>
      </c>
      <c r="E3" s="14"/>
      <c r="F3" s="14"/>
      <c r="G3" s="14">
        <v>60</v>
      </c>
      <c r="H3" s="21">
        <v>69</v>
      </c>
      <c r="I3" s="21"/>
      <c r="J3" s="30"/>
      <c r="K3" s="21">
        <v>43.269225000000006</v>
      </c>
      <c r="L3" s="22">
        <v>2700</v>
      </c>
      <c r="M3" s="7">
        <f t="shared" ref="M3:M20" si="0">C3-D3+E3+H3+K3+L3+I3+J3+F3+G3</f>
        <v>2872.2741334000002</v>
      </c>
      <c r="O3" s="34">
        <f>C3-D3</f>
        <v>4.9084000002039829E-3</v>
      </c>
      <c r="Q3" s="2"/>
    </row>
    <row r="4" spans="1:26" ht="18.95" customHeight="1" x14ac:dyDescent="0.25">
      <c r="A4" s="64"/>
      <c r="B4" s="27">
        <v>2</v>
      </c>
      <c r="C4" s="13">
        <v>3774.7444216023919</v>
      </c>
      <c r="D4" s="39">
        <v>3780</v>
      </c>
      <c r="E4" s="14"/>
      <c r="F4" s="14"/>
      <c r="G4" s="14">
        <v>60</v>
      </c>
      <c r="H4" s="21">
        <v>69</v>
      </c>
      <c r="I4" s="21"/>
      <c r="J4" s="30"/>
      <c r="K4" s="21">
        <v>562.5</v>
      </c>
      <c r="L4" s="22">
        <v>2700</v>
      </c>
      <c r="M4" s="7">
        <f t="shared" si="0"/>
        <v>3386.2444216023919</v>
      </c>
      <c r="O4" s="34">
        <f t="shared" ref="O4:O20" si="1">C4-D4</f>
        <v>-5.2555783976081329</v>
      </c>
      <c r="V4" s="47"/>
    </row>
    <row r="5" spans="1:26" ht="18.95" customHeight="1" x14ac:dyDescent="0.25">
      <c r="A5" s="64"/>
      <c r="B5" s="27">
        <v>3</v>
      </c>
      <c r="C5" s="13">
        <v>3153.2821371272457</v>
      </c>
      <c r="D5" s="40">
        <v>3153</v>
      </c>
      <c r="E5" s="14"/>
      <c r="F5" s="14"/>
      <c r="G5" s="14">
        <v>60</v>
      </c>
      <c r="H5" s="21">
        <v>69</v>
      </c>
      <c r="I5" s="21"/>
      <c r="J5" s="30"/>
      <c r="K5" s="21">
        <v>259.61534999999998</v>
      </c>
      <c r="L5" s="22">
        <v>2700</v>
      </c>
      <c r="M5" s="7">
        <f t="shared" si="0"/>
        <v>3088.8974871272458</v>
      </c>
      <c r="O5" s="34">
        <f t="shared" si="1"/>
        <v>0.2821371272457327</v>
      </c>
    </row>
    <row r="6" spans="1:26" ht="18.95" customHeight="1" x14ac:dyDescent="0.25">
      <c r="A6" s="64"/>
      <c r="B6" s="27">
        <v>4</v>
      </c>
      <c r="C6" s="13">
        <v>3866.3791153607731</v>
      </c>
      <c r="D6" s="33">
        <v>3870</v>
      </c>
      <c r="E6" s="14"/>
      <c r="F6" s="14"/>
      <c r="G6" s="14">
        <v>60</v>
      </c>
      <c r="H6" s="21">
        <v>69</v>
      </c>
      <c r="I6" s="21"/>
      <c r="J6" s="30"/>
      <c r="K6" s="21">
        <v>878.84612500000003</v>
      </c>
      <c r="L6" s="22">
        <v>2700</v>
      </c>
      <c r="M6" s="7">
        <f t="shared" si="0"/>
        <v>3704.2252403607731</v>
      </c>
      <c r="O6" s="34">
        <f t="shared" si="1"/>
        <v>-3.6208846392269152</v>
      </c>
      <c r="S6" s="2"/>
      <c r="V6" s="2"/>
      <c r="Z6" s="2"/>
    </row>
    <row r="7" spans="1:26" ht="18.95" customHeight="1" x14ac:dyDescent="0.25">
      <c r="A7" s="64"/>
      <c r="B7" s="27">
        <v>5</v>
      </c>
      <c r="C7" s="13">
        <v>3477.7676552760086</v>
      </c>
      <c r="D7" s="40">
        <v>3477.77</v>
      </c>
      <c r="E7" s="14"/>
      <c r="F7" s="14"/>
      <c r="G7" s="14">
        <v>60</v>
      </c>
      <c r="H7" s="21">
        <v>69</v>
      </c>
      <c r="I7" s="21"/>
      <c r="J7" s="30"/>
      <c r="K7" s="21">
        <v>519.23069999999996</v>
      </c>
      <c r="L7" s="22">
        <v>2700</v>
      </c>
      <c r="M7" s="7">
        <f t="shared" si="0"/>
        <v>3348.2283552760086</v>
      </c>
      <c r="O7" s="34">
        <f t="shared" si="1"/>
        <v>-2.3447239914275997E-3</v>
      </c>
    </row>
    <row r="8" spans="1:26" ht="18.95" customHeight="1" x14ac:dyDescent="0.25">
      <c r="A8" s="64"/>
      <c r="B8" s="27">
        <v>6</v>
      </c>
      <c r="C8" s="13">
        <v>3107.6645415700004</v>
      </c>
      <c r="D8" s="33">
        <v>3108</v>
      </c>
      <c r="E8" s="14"/>
      <c r="F8" s="14"/>
      <c r="G8" s="14">
        <v>60</v>
      </c>
      <c r="H8" s="21">
        <v>69</v>
      </c>
      <c r="I8" s="21"/>
      <c r="J8" s="30"/>
      <c r="K8" s="21">
        <v>86.538450000000012</v>
      </c>
      <c r="L8" s="22">
        <v>2700</v>
      </c>
      <c r="M8" s="7">
        <f t="shared" si="0"/>
        <v>2915.2029915700004</v>
      </c>
      <c r="O8" s="34">
        <f t="shared" si="1"/>
        <v>-0.33545842999956221</v>
      </c>
      <c r="P8" s="2"/>
      <c r="Q8" s="2"/>
    </row>
    <row r="9" spans="1:26" ht="18.95" customHeight="1" x14ac:dyDescent="0.25">
      <c r="A9" s="64"/>
      <c r="B9" s="27">
        <v>7</v>
      </c>
      <c r="C9" s="13">
        <v>4326.1383108902992</v>
      </c>
      <c r="D9" s="38"/>
      <c r="E9" s="14">
        <f t="shared" ref="E9:E18" si="2">(C9-D9)*0.07</f>
        <v>302.82968176232094</v>
      </c>
      <c r="F9" s="14"/>
      <c r="G9" s="14">
        <v>60</v>
      </c>
      <c r="H9" s="21">
        <v>69</v>
      </c>
      <c r="I9" s="21"/>
      <c r="J9" s="30"/>
      <c r="K9" s="21">
        <v>692.30767500000002</v>
      </c>
      <c r="L9" s="22">
        <v>2700</v>
      </c>
      <c r="M9" s="7">
        <f t="shared" si="0"/>
        <v>8150.2756676526205</v>
      </c>
      <c r="O9" s="34">
        <f t="shared" si="1"/>
        <v>4326.1383108902992</v>
      </c>
    </row>
    <row r="10" spans="1:26" ht="18.95" customHeight="1" x14ac:dyDescent="0.25">
      <c r="A10" s="64"/>
      <c r="B10" s="27">
        <v>8</v>
      </c>
      <c r="C10" s="13">
        <v>2826.4139314624081</v>
      </c>
      <c r="D10" s="39">
        <v>2830</v>
      </c>
      <c r="E10" s="14"/>
      <c r="F10" s="14"/>
      <c r="G10" s="14">
        <v>60</v>
      </c>
      <c r="H10" s="21">
        <v>69</v>
      </c>
      <c r="I10" s="21"/>
      <c r="J10" s="30"/>
      <c r="K10" s="21">
        <v>0</v>
      </c>
      <c r="L10" s="22">
        <v>2700</v>
      </c>
      <c r="M10" s="7">
        <f t="shared" si="0"/>
        <v>2825.4139314624081</v>
      </c>
      <c r="O10" s="34">
        <f t="shared" si="1"/>
        <v>-3.5860685375919275</v>
      </c>
    </row>
    <row r="11" spans="1:26" ht="18.95" customHeight="1" x14ac:dyDescent="0.25">
      <c r="A11" s="64"/>
      <c r="B11" s="27">
        <v>9</v>
      </c>
      <c r="C11" s="13">
        <v>6456.895911321024</v>
      </c>
      <c r="D11" s="39"/>
      <c r="E11" s="14">
        <f t="shared" ref="E11:E20" si="3">(C11-D11)*0.07</f>
        <v>451.98271379247171</v>
      </c>
      <c r="F11" s="14"/>
      <c r="G11" s="14">
        <v>60</v>
      </c>
      <c r="H11" s="21">
        <v>69</v>
      </c>
      <c r="I11" s="21"/>
      <c r="J11" s="30"/>
      <c r="K11" s="21">
        <v>0</v>
      </c>
      <c r="L11" s="22">
        <v>2700</v>
      </c>
      <c r="M11" s="7">
        <f t="shared" si="0"/>
        <v>9737.8786251134952</v>
      </c>
      <c r="O11" s="34">
        <f t="shared" si="1"/>
        <v>6456.895911321024</v>
      </c>
    </row>
    <row r="12" spans="1:26" ht="18.95" customHeight="1" x14ac:dyDescent="0.25">
      <c r="A12" s="64"/>
      <c r="B12" s="27">
        <v>10</v>
      </c>
      <c r="C12" s="13">
        <v>4098.6999136589693</v>
      </c>
      <c r="D12" s="39">
        <v>4100</v>
      </c>
      <c r="E12" s="14"/>
      <c r="F12" s="14"/>
      <c r="G12" s="14">
        <v>60</v>
      </c>
      <c r="H12" s="21">
        <v>69</v>
      </c>
      <c r="I12" s="21"/>
      <c r="J12" s="30"/>
      <c r="K12" s="21">
        <v>908.65379999999993</v>
      </c>
      <c r="L12" s="22">
        <v>2700</v>
      </c>
      <c r="M12" s="7">
        <f t="shared" si="0"/>
        <v>3736.3537136589694</v>
      </c>
      <c r="O12" s="34">
        <f t="shared" si="1"/>
        <v>-1.300086341030692</v>
      </c>
    </row>
    <row r="13" spans="1:26" ht="18.95" customHeight="1" x14ac:dyDescent="0.25">
      <c r="A13" s="64"/>
      <c r="B13" s="27">
        <v>11</v>
      </c>
      <c r="C13" s="13">
        <v>3937.3084659141978</v>
      </c>
      <c r="D13" s="40">
        <v>3937.31</v>
      </c>
      <c r="E13" s="14"/>
      <c r="F13" s="14"/>
      <c r="G13" s="14">
        <v>60</v>
      </c>
      <c r="H13" s="21">
        <v>69</v>
      </c>
      <c r="I13" s="21"/>
      <c r="J13" s="30"/>
      <c r="K13" s="21">
        <v>951.92302500000005</v>
      </c>
      <c r="L13" s="22">
        <v>2700</v>
      </c>
      <c r="M13" s="7">
        <f t="shared" si="0"/>
        <v>3780.9214909141979</v>
      </c>
      <c r="N13" t="s">
        <v>11</v>
      </c>
      <c r="O13" s="34">
        <f t="shared" si="1"/>
        <v>-1.5340858021772874E-3</v>
      </c>
    </row>
    <row r="14" spans="1:26" ht="18.95" customHeight="1" x14ac:dyDescent="0.25">
      <c r="A14" s="64"/>
      <c r="B14" s="27">
        <v>12</v>
      </c>
      <c r="C14" s="13">
        <v>3613.7221980000004</v>
      </c>
      <c r="D14" s="39">
        <v>3614</v>
      </c>
      <c r="E14" s="14"/>
      <c r="F14" s="14"/>
      <c r="G14" s="14">
        <v>60</v>
      </c>
      <c r="H14" s="21">
        <v>69</v>
      </c>
      <c r="I14" s="21"/>
      <c r="J14" s="30"/>
      <c r="K14" s="21">
        <v>722.11535000000003</v>
      </c>
      <c r="L14" s="22">
        <v>2700</v>
      </c>
      <c r="M14" s="7">
        <f t="shared" si="0"/>
        <v>3550.8375480000004</v>
      </c>
      <c r="O14" s="34">
        <f t="shared" si="1"/>
        <v>-0.27780199999961042</v>
      </c>
    </row>
    <row r="15" spans="1:26" ht="18.95" customHeight="1" x14ac:dyDescent="0.25">
      <c r="A15" s="64"/>
      <c r="B15" s="27">
        <v>13</v>
      </c>
      <c r="C15" s="13">
        <v>-1297.7017847000011</v>
      </c>
      <c r="D15" s="33"/>
      <c r="E15" s="14"/>
      <c r="F15" s="14"/>
      <c r="G15" s="14">
        <v>60</v>
      </c>
      <c r="H15" s="21">
        <v>69</v>
      </c>
      <c r="I15" s="21"/>
      <c r="J15" s="30"/>
      <c r="K15" s="21">
        <v>735.57690000000002</v>
      </c>
      <c r="L15" s="22">
        <v>2700</v>
      </c>
      <c r="M15" s="7">
        <f t="shared" si="0"/>
        <v>2266.8751152999989</v>
      </c>
      <c r="O15" s="34">
        <f t="shared" si="1"/>
        <v>-1297.7017847000011</v>
      </c>
      <c r="R15" s="52"/>
    </row>
    <row r="16" spans="1:26" ht="18.95" customHeight="1" x14ac:dyDescent="0.25">
      <c r="A16" s="64"/>
      <c r="B16" s="27">
        <v>14</v>
      </c>
      <c r="C16" s="13">
        <v>2856.3864390186818</v>
      </c>
      <c r="D16" s="33">
        <v>2856</v>
      </c>
      <c r="E16" s="14"/>
      <c r="F16" s="14"/>
      <c r="G16" s="14">
        <v>60</v>
      </c>
      <c r="H16" s="21">
        <v>69</v>
      </c>
      <c r="I16" s="21"/>
      <c r="J16" s="30"/>
      <c r="K16" s="21">
        <v>0</v>
      </c>
      <c r="L16" s="22">
        <v>2700</v>
      </c>
      <c r="M16" s="7">
        <f t="shared" si="0"/>
        <v>2829.3864390186818</v>
      </c>
      <c r="O16" s="34">
        <f t="shared" si="1"/>
        <v>0.38643901868181274</v>
      </c>
    </row>
    <row r="17" spans="1:21" ht="18.95" customHeight="1" x14ac:dyDescent="0.25">
      <c r="A17" s="64"/>
      <c r="B17" s="27">
        <v>15</v>
      </c>
      <c r="C17" s="13">
        <v>2828.2330998044954</v>
      </c>
      <c r="D17" s="38">
        <v>2829</v>
      </c>
      <c r="E17" s="14"/>
      <c r="F17" s="14"/>
      <c r="G17" s="14">
        <v>60</v>
      </c>
      <c r="H17" s="21">
        <v>69</v>
      </c>
      <c r="I17" s="21"/>
      <c r="J17" s="30"/>
      <c r="K17" s="21">
        <v>0</v>
      </c>
      <c r="L17" s="22">
        <v>2700</v>
      </c>
      <c r="M17" s="7">
        <f t="shared" si="0"/>
        <v>2828.2330998044954</v>
      </c>
      <c r="O17" s="34">
        <f t="shared" si="1"/>
        <v>-0.7669001955046042</v>
      </c>
    </row>
    <row r="18" spans="1:21" ht="18.95" customHeight="1" x14ac:dyDescent="0.25">
      <c r="A18" s="64"/>
      <c r="B18" s="27">
        <v>16</v>
      </c>
      <c r="C18" s="13">
        <v>3605.4749689981245</v>
      </c>
      <c r="D18" s="41"/>
      <c r="E18" s="14">
        <f t="shared" si="2"/>
        <v>252.38324782986874</v>
      </c>
      <c r="F18" s="14"/>
      <c r="G18" s="14">
        <v>60</v>
      </c>
      <c r="H18" s="21">
        <v>69</v>
      </c>
      <c r="I18" s="21"/>
      <c r="J18" s="30"/>
      <c r="K18" s="21">
        <v>1341.346125</v>
      </c>
      <c r="L18" s="22">
        <v>2700</v>
      </c>
      <c r="M18" s="7">
        <f t="shared" si="0"/>
        <v>8028.2043418279936</v>
      </c>
      <c r="O18" s="34">
        <f>C18-D18-2400</f>
        <v>1205.4749689981245</v>
      </c>
    </row>
    <row r="19" spans="1:21" ht="18.95" customHeight="1" x14ac:dyDescent="0.25">
      <c r="A19" s="64"/>
      <c r="B19" s="27">
        <v>17</v>
      </c>
      <c r="C19" s="13">
        <v>3477.7591306297199</v>
      </c>
      <c r="D19" s="40">
        <v>3477.76</v>
      </c>
      <c r="E19" s="14"/>
      <c r="F19" s="14"/>
      <c r="G19" s="14">
        <v>60</v>
      </c>
      <c r="H19" s="21">
        <v>69</v>
      </c>
      <c r="I19" s="21"/>
      <c r="J19" s="30"/>
      <c r="K19" s="21">
        <v>822.11535000000003</v>
      </c>
      <c r="L19" s="22">
        <v>2700</v>
      </c>
      <c r="M19" s="7">
        <f t="shared" si="0"/>
        <v>3651.1144806297198</v>
      </c>
      <c r="O19" s="34">
        <f t="shared" si="1"/>
        <v>-8.6937028027023189E-4</v>
      </c>
    </row>
    <row r="20" spans="1:21" ht="18.95" customHeight="1" x14ac:dyDescent="0.25">
      <c r="A20" s="64"/>
      <c r="B20" s="27">
        <v>18</v>
      </c>
      <c r="C20" s="13">
        <v>7098.091670041742</v>
      </c>
      <c r="D20" s="39"/>
      <c r="E20" s="14">
        <f t="shared" si="3"/>
        <v>496.86641690292197</v>
      </c>
      <c r="F20" s="14"/>
      <c r="G20" s="14">
        <v>60</v>
      </c>
      <c r="H20" s="21">
        <v>69</v>
      </c>
      <c r="I20" s="21"/>
      <c r="J20" s="30"/>
      <c r="K20" s="21">
        <v>216.346125</v>
      </c>
      <c r="L20" s="22">
        <v>2700</v>
      </c>
      <c r="M20" s="7">
        <f t="shared" si="0"/>
        <v>10640.304211944664</v>
      </c>
      <c r="O20" s="34">
        <f t="shared" si="1"/>
        <v>7098.091670041742</v>
      </c>
    </row>
    <row r="21" spans="1:21" ht="18.95" customHeight="1" x14ac:dyDescent="0.25">
      <c r="A21" s="64"/>
      <c r="B21" s="1"/>
      <c r="C21" s="6"/>
      <c r="D21" s="11"/>
      <c r="E21" s="14"/>
      <c r="F21" s="14"/>
      <c r="G21" s="14"/>
      <c r="H21" s="20"/>
      <c r="I21" s="21"/>
      <c r="J21" s="30"/>
      <c r="K21" s="10"/>
      <c r="L21" s="8"/>
      <c r="M21" s="7"/>
    </row>
    <row r="22" spans="1:21" x14ac:dyDescent="0.25">
      <c r="A22" s="64"/>
      <c r="B22" s="27" t="s">
        <v>10</v>
      </c>
      <c r="C22" s="9">
        <f t="shared" ref="C22:M22" si="4">SUM(C3:C20)</f>
        <v>64144.385034376079</v>
      </c>
      <c r="D22" s="9">
        <f t="shared" si="4"/>
        <v>43969.96</v>
      </c>
      <c r="E22" s="9">
        <f t="shared" si="4"/>
        <v>1504.0620602875833</v>
      </c>
      <c r="F22" s="9">
        <f t="shared" si="4"/>
        <v>0</v>
      </c>
      <c r="G22" s="9">
        <f t="shared" si="4"/>
        <v>1080</v>
      </c>
      <c r="H22" s="9">
        <f t="shared" si="4"/>
        <v>1242</v>
      </c>
      <c r="I22" s="9">
        <f t="shared" si="4"/>
        <v>0</v>
      </c>
      <c r="J22" s="9">
        <f t="shared" si="4"/>
        <v>0</v>
      </c>
      <c r="K22" s="9">
        <f t="shared" si="4"/>
        <v>8740.3842000000004</v>
      </c>
      <c r="L22" s="9">
        <f t="shared" si="4"/>
        <v>48600</v>
      </c>
      <c r="M22" s="9">
        <f t="shared" si="4"/>
        <v>81340.871294663651</v>
      </c>
    </row>
    <row r="23" spans="1:21" ht="8.25" customHeight="1" x14ac:dyDescent="0.2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</row>
    <row r="24" spans="1:21" x14ac:dyDescent="0.25">
      <c r="A24" s="66" t="s">
        <v>19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8"/>
      <c r="N24" s="57"/>
      <c r="O24" s="57"/>
      <c r="P24" s="57"/>
      <c r="Q24" s="55"/>
      <c r="R24" s="55"/>
      <c r="S24" s="55"/>
      <c r="T24" s="55"/>
      <c r="U24" s="55"/>
    </row>
    <row r="25" spans="1:21" ht="15" customHeight="1" x14ac:dyDescent="0.25">
      <c r="A25" s="69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1"/>
      <c r="N25" s="57"/>
      <c r="O25" s="57"/>
      <c r="P25" s="57"/>
      <c r="Q25" s="55"/>
      <c r="R25" s="55"/>
      <c r="S25" s="55"/>
      <c r="T25" s="55"/>
      <c r="U25" s="55"/>
    </row>
    <row r="26" spans="1:21" x14ac:dyDescent="0.25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1"/>
      <c r="N26" s="57"/>
      <c r="O26" s="57"/>
      <c r="P26" s="57"/>
      <c r="Q26" s="55"/>
      <c r="R26" s="55"/>
      <c r="S26" s="55"/>
      <c r="T26" s="55"/>
      <c r="U26" s="55"/>
    </row>
    <row r="27" spans="1:21" x14ac:dyDescent="0.25">
      <c r="A27" s="69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1"/>
      <c r="N27" s="57"/>
      <c r="O27" s="57"/>
      <c r="P27" s="57"/>
      <c r="Q27" s="55"/>
      <c r="R27" s="55"/>
      <c r="S27" s="55"/>
      <c r="T27" s="55"/>
      <c r="U27" s="55"/>
    </row>
    <row r="28" spans="1:21" ht="15" customHeight="1" x14ac:dyDescent="0.25">
      <c r="A28" s="69" t="s">
        <v>21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1"/>
      <c r="N28" s="57"/>
      <c r="O28" s="57"/>
      <c r="P28" s="57"/>
      <c r="Q28" s="55"/>
      <c r="R28" s="55"/>
      <c r="S28" s="55"/>
      <c r="T28" s="55"/>
      <c r="U28" s="55"/>
    </row>
    <row r="29" spans="1:21" ht="15" customHeight="1" x14ac:dyDescent="0.25">
      <c r="A29" s="69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1"/>
      <c r="N29" s="57"/>
      <c r="O29" s="57"/>
      <c r="P29" s="57"/>
      <c r="Q29" s="55"/>
      <c r="R29" s="55"/>
      <c r="S29" s="55"/>
      <c r="T29" s="55"/>
      <c r="U29" s="55"/>
    </row>
    <row r="30" spans="1:21" x14ac:dyDescent="0.25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57"/>
      <c r="O30" s="57"/>
      <c r="P30" s="57"/>
      <c r="Q30" s="55"/>
      <c r="R30" s="55"/>
      <c r="S30" s="55"/>
      <c r="T30" s="55"/>
      <c r="U30" s="55"/>
    </row>
    <row r="31" spans="1:21" ht="15" customHeight="1" x14ac:dyDescent="0.25">
      <c r="A31" s="57"/>
      <c r="B31" s="57"/>
      <c r="C31" s="57"/>
      <c r="D31" s="58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5"/>
      <c r="R31" s="55"/>
      <c r="S31" s="55"/>
      <c r="T31" s="55"/>
      <c r="U31" s="55"/>
    </row>
    <row r="32" spans="1:21" ht="15" customHeight="1" x14ac:dyDescent="0.25">
      <c r="D32" s="19"/>
    </row>
    <row r="33" spans="4:4" x14ac:dyDescent="0.25">
      <c r="D33" s="19"/>
    </row>
    <row r="34" spans="4:4" x14ac:dyDescent="0.25">
      <c r="D34" s="19"/>
    </row>
  </sheetData>
  <mergeCells count="7">
    <mergeCell ref="A1:M1"/>
    <mergeCell ref="A23:M23"/>
    <mergeCell ref="A3:A22"/>
    <mergeCell ref="A30:M30"/>
    <mergeCell ref="A25:M27"/>
    <mergeCell ref="A24:M24"/>
    <mergeCell ref="A28:M29"/>
  </mergeCells>
  <pageMargins left="0.47244094488188981" right="0" top="0.39370078740157483" bottom="0.19685039370078741" header="0" footer="0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zoomScaleNormal="100" workbookViewId="0">
      <selection activeCell="K11" sqref="K11"/>
    </sheetView>
  </sheetViews>
  <sheetFormatPr defaultRowHeight="15" x14ac:dyDescent="0.25"/>
  <cols>
    <col min="1" max="1" width="5" customWidth="1"/>
    <col min="2" max="2" width="8.5703125" bestFit="1" customWidth="1"/>
    <col min="3" max="3" width="13.5703125" bestFit="1" customWidth="1"/>
    <col min="4" max="4" width="13.140625" customWidth="1"/>
    <col min="5" max="5" width="10.42578125" bestFit="1" customWidth="1"/>
    <col min="6" max="6" width="11.7109375" hidden="1" customWidth="1"/>
    <col min="7" max="7" width="11.140625" bestFit="1" customWidth="1"/>
    <col min="8" max="8" width="10.42578125" bestFit="1" customWidth="1"/>
    <col min="9" max="9" width="11.42578125" hidden="1" customWidth="1"/>
    <col min="10" max="10" width="11.140625" hidden="1" customWidth="1"/>
    <col min="11" max="12" width="11.42578125" bestFit="1" customWidth="1"/>
    <col min="13" max="13" width="15.5703125" customWidth="1"/>
    <col min="14" max="14" width="1" customWidth="1"/>
    <col min="15" max="15" width="17.42578125" style="34" bestFit="1" customWidth="1"/>
    <col min="16" max="16" width="18.42578125" bestFit="1" customWidth="1"/>
  </cols>
  <sheetData>
    <row r="1" spans="1:21" x14ac:dyDescent="0.25">
      <c r="A1" s="62" t="s">
        <v>22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21" ht="47.25" customHeight="1" x14ac:dyDescent="0.25">
      <c r="A2" s="3" t="s">
        <v>0</v>
      </c>
      <c r="B2" s="28" t="s">
        <v>2</v>
      </c>
      <c r="C2" s="4" t="s">
        <v>9</v>
      </c>
      <c r="D2" s="4" t="s">
        <v>8</v>
      </c>
      <c r="E2" s="4" t="s">
        <v>18</v>
      </c>
      <c r="F2" s="4" t="s">
        <v>20</v>
      </c>
      <c r="G2" s="49" t="s">
        <v>17</v>
      </c>
      <c r="H2" s="4" t="s">
        <v>12</v>
      </c>
      <c r="I2" s="4" t="s">
        <v>15</v>
      </c>
      <c r="J2" s="29" t="s">
        <v>16</v>
      </c>
      <c r="K2" s="4" t="s">
        <v>7</v>
      </c>
      <c r="L2" s="4" t="s">
        <v>13</v>
      </c>
      <c r="M2" s="5" t="s">
        <v>6</v>
      </c>
      <c r="O2" s="46" t="s">
        <v>14</v>
      </c>
    </row>
    <row r="3" spans="1:21" ht="18.95" customHeight="1" x14ac:dyDescent="0.25">
      <c r="A3" s="64" t="s">
        <v>4</v>
      </c>
      <c r="B3" s="27">
        <v>1</v>
      </c>
      <c r="C3" s="14">
        <v>2837.6784624801307</v>
      </c>
      <c r="D3" s="15">
        <v>2850</v>
      </c>
      <c r="E3" s="14"/>
      <c r="F3" s="14"/>
      <c r="G3" s="14">
        <v>60</v>
      </c>
      <c r="H3" s="21">
        <v>69</v>
      </c>
      <c r="I3" s="21"/>
      <c r="J3" s="21"/>
      <c r="K3" s="24">
        <v>86.538450000000012</v>
      </c>
      <c r="L3" s="22">
        <v>2700</v>
      </c>
      <c r="M3" s="7">
        <f>C3-D3+E3+H3+K3+L3+I3+J3+F3+G3</f>
        <v>2903.2169124801308</v>
      </c>
      <c r="O3" s="34">
        <f>C3-D3</f>
        <v>-12.321537519869253</v>
      </c>
      <c r="R3" s="2"/>
    </row>
    <row r="4" spans="1:21" ht="18.95" customHeight="1" x14ac:dyDescent="0.25">
      <c r="A4" s="64"/>
      <c r="B4" s="27">
        <v>2</v>
      </c>
      <c r="C4" s="14">
        <v>3370.3617743856757</v>
      </c>
      <c r="D4" s="15"/>
      <c r="E4" s="14">
        <f t="shared" ref="E4:E17" si="0">(C4-D4)*0.07</f>
        <v>235.92532420699732</v>
      </c>
      <c r="F4" s="14"/>
      <c r="G4" s="14">
        <v>60</v>
      </c>
      <c r="H4" s="21">
        <v>69</v>
      </c>
      <c r="I4" s="21"/>
      <c r="J4" s="21"/>
      <c r="K4" s="24">
        <v>346.15380000000005</v>
      </c>
      <c r="L4" s="22">
        <v>2700</v>
      </c>
      <c r="M4" s="7">
        <f t="shared" ref="M4:M20" si="1">C4-D4+E4+H4+K4+L4+I4+J4+F4+G4</f>
        <v>6781.440898592673</v>
      </c>
      <c r="O4" s="34">
        <f t="shared" ref="O4:O20" si="2">C4-D4</f>
        <v>3370.3617743856757</v>
      </c>
      <c r="P4" s="52"/>
      <c r="U4" s="2"/>
    </row>
    <row r="5" spans="1:21" ht="18.95" customHeight="1" x14ac:dyDescent="0.25">
      <c r="A5" s="64"/>
      <c r="B5" s="27">
        <v>3</v>
      </c>
      <c r="C5" s="14">
        <v>2828.5389416695734</v>
      </c>
      <c r="D5" s="42">
        <v>2830</v>
      </c>
      <c r="E5" s="14"/>
      <c r="F5" s="14"/>
      <c r="G5" s="14">
        <v>60</v>
      </c>
      <c r="H5" s="21">
        <v>69</v>
      </c>
      <c r="I5" s="21"/>
      <c r="J5" s="21"/>
      <c r="K5" s="24">
        <v>0</v>
      </c>
      <c r="L5" s="22">
        <v>2700</v>
      </c>
      <c r="M5" s="7">
        <f t="shared" si="1"/>
        <v>2827.5389416695734</v>
      </c>
      <c r="O5" s="34">
        <f t="shared" si="2"/>
        <v>-1.4610583304265674</v>
      </c>
    </row>
    <row r="6" spans="1:21" ht="18.95" customHeight="1" x14ac:dyDescent="0.25">
      <c r="A6" s="64"/>
      <c r="B6" s="27">
        <v>4</v>
      </c>
      <c r="C6" s="14">
        <v>3727.617216667084</v>
      </c>
      <c r="D6" s="38">
        <v>3722</v>
      </c>
      <c r="E6" s="14"/>
      <c r="F6" s="14"/>
      <c r="G6" s="14">
        <v>60</v>
      </c>
      <c r="H6" s="21">
        <v>69</v>
      </c>
      <c r="I6" s="21"/>
      <c r="J6" s="21"/>
      <c r="K6" s="24">
        <v>649.03845000000001</v>
      </c>
      <c r="L6" s="22">
        <v>2700</v>
      </c>
      <c r="M6" s="7">
        <f t="shared" si="1"/>
        <v>3483.655666667084</v>
      </c>
      <c r="O6" s="34">
        <f t="shared" si="2"/>
        <v>5.6172166670839943</v>
      </c>
    </row>
    <row r="7" spans="1:21" ht="18.95" customHeight="1" x14ac:dyDescent="0.25">
      <c r="A7" s="64"/>
      <c r="B7" s="27">
        <v>5</v>
      </c>
      <c r="C7" s="14">
        <v>3937.3049120000001</v>
      </c>
      <c r="D7" s="43"/>
      <c r="E7" s="14">
        <f t="shared" si="0"/>
        <v>275.61134384000002</v>
      </c>
      <c r="F7" s="14"/>
      <c r="G7" s="14">
        <v>60</v>
      </c>
      <c r="H7" s="21">
        <v>69</v>
      </c>
      <c r="I7" s="21"/>
      <c r="J7" s="21"/>
      <c r="K7" s="24">
        <v>995.19225000000006</v>
      </c>
      <c r="L7" s="22">
        <v>2700</v>
      </c>
      <c r="M7" s="7">
        <f t="shared" si="1"/>
        <v>8037.1085058400004</v>
      </c>
      <c r="O7" s="34">
        <f t="shared" si="2"/>
        <v>3937.3049120000001</v>
      </c>
      <c r="P7" s="31"/>
      <c r="R7" s="2"/>
    </row>
    <row r="8" spans="1:21" ht="18.95" customHeight="1" x14ac:dyDescent="0.25">
      <c r="A8" s="64"/>
      <c r="B8" s="27">
        <v>6</v>
      </c>
      <c r="C8" s="14">
        <v>3423.7002160000002</v>
      </c>
      <c r="D8" s="42">
        <v>3435</v>
      </c>
      <c r="E8" s="14"/>
      <c r="F8" s="14"/>
      <c r="G8" s="14">
        <v>60</v>
      </c>
      <c r="H8" s="21">
        <v>69</v>
      </c>
      <c r="I8" s="21"/>
      <c r="J8" s="21"/>
      <c r="K8" s="24">
        <v>605.76922500000001</v>
      </c>
      <c r="L8" s="22">
        <v>2700</v>
      </c>
      <c r="M8" s="7">
        <f t="shared" si="1"/>
        <v>3423.4694410000002</v>
      </c>
      <c r="O8" s="34">
        <f t="shared" si="2"/>
        <v>-11.299783999999818</v>
      </c>
    </row>
    <row r="9" spans="1:21" ht="18.95" customHeight="1" thickBot="1" x14ac:dyDescent="0.3">
      <c r="A9" s="64"/>
      <c r="B9" s="27">
        <v>7</v>
      </c>
      <c r="C9" s="14">
        <v>3558.201117661114</v>
      </c>
      <c r="D9" s="44">
        <v>3558</v>
      </c>
      <c r="E9" s="14"/>
      <c r="F9" s="14"/>
      <c r="G9" s="14">
        <v>60</v>
      </c>
      <c r="H9" s="21">
        <v>69</v>
      </c>
      <c r="I9" s="21"/>
      <c r="J9" s="21"/>
      <c r="K9" s="24">
        <v>865.38457500000004</v>
      </c>
      <c r="L9" s="22">
        <v>2700</v>
      </c>
      <c r="M9" s="7">
        <f t="shared" si="1"/>
        <v>3694.5856926611141</v>
      </c>
      <c r="O9" s="34">
        <f t="shared" si="2"/>
        <v>0.20111766111403995</v>
      </c>
    </row>
    <row r="10" spans="1:21" ht="18.95" customHeight="1" thickBot="1" x14ac:dyDescent="0.3">
      <c r="A10" s="64"/>
      <c r="B10" s="27">
        <v>8</v>
      </c>
      <c r="C10" s="14">
        <v>12535.592903855999</v>
      </c>
      <c r="D10" s="51">
        <v>10000</v>
      </c>
      <c r="E10" s="14">
        <f t="shared" ref="E10" si="3">(C10-D10)*0.07</f>
        <v>177.49150326991995</v>
      </c>
      <c r="F10" s="14"/>
      <c r="G10" s="14">
        <v>60</v>
      </c>
      <c r="H10" s="21">
        <v>69</v>
      </c>
      <c r="I10" s="21"/>
      <c r="J10" s="21"/>
      <c r="K10" s="24">
        <v>1081.7307000000001</v>
      </c>
      <c r="L10" s="22">
        <v>2700</v>
      </c>
      <c r="M10" s="7">
        <f t="shared" si="1"/>
        <v>6623.815107125919</v>
      </c>
      <c r="O10" s="34">
        <f t="shared" si="2"/>
        <v>2535.5929038559989</v>
      </c>
      <c r="P10" s="31"/>
    </row>
    <row r="11" spans="1:21" ht="18.95" customHeight="1" x14ac:dyDescent="0.25">
      <c r="A11" s="64"/>
      <c r="B11" s="27">
        <v>9</v>
      </c>
      <c r="C11" s="14">
        <v>3787.0435519433699</v>
      </c>
      <c r="D11" s="44">
        <v>3787</v>
      </c>
      <c r="E11" s="14"/>
      <c r="F11" s="14"/>
      <c r="G11" s="14">
        <v>60</v>
      </c>
      <c r="H11" s="21">
        <v>69</v>
      </c>
      <c r="I11" s="21"/>
      <c r="J11" s="21"/>
      <c r="K11" s="24">
        <v>163.07689999999999</v>
      </c>
      <c r="L11" s="22">
        <v>2700</v>
      </c>
      <c r="M11" s="7">
        <f t="shared" si="1"/>
        <v>2992.12045194337</v>
      </c>
      <c r="O11" s="34">
        <f t="shared" si="2"/>
        <v>4.3551943369948276E-2</v>
      </c>
    </row>
    <row r="12" spans="1:21" ht="18.95" customHeight="1" x14ac:dyDescent="0.25">
      <c r="A12" s="64"/>
      <c r="B12" s="27">
        <v>10</v>
      </c>
      <c r="C12" s="14">
        <v>3757.2737987334554</v>
      </c>
      <c r="D12" s="44">
        <v>3757</v>
      </c>
      <c r="E12" s="14"/>
      <c r="F12" s="14"/>
      <c r="G12" s="14">
        <v>60</v>
      </c>
      <c r="H12" s="21">
        <v>69</v>
      </c>
      <c r="I12" s="21"/>
      <c r="J12" s="21"/>
      <c r="K12" s="24">
        <v>0</v>
      </c>
      <c r="L12" s="22">
        <v>2700</v>
      </c>
      <c r="M12" s="7">
        <f t="shared" si="1"/>
        <v>2829.2737987334554</v>
      </c>
      <c r="O12" s="34">
        <f t="shared" si="2"/>
        <v>0.27379873345535088</v>
      </c>
    </row>
    <row r="13" spans="1:21" ht="18.95" customHeight="1" x14ac:dyDescent="0.25">
      <c r="A13" s="64"/>
      <c r="B13" s="27">
        <v>11</v>
      </c>
      <c r="C13" s="14">
        <v>3179.4475536330424</v>
      </c>
      <c r="D13" s="38">
        <v>3180</v>
      </c>
      <c r="E13" s="14"/>
      <c r="F13" s="14"/>
      <c r="G13" s="14">
        <v>60</v>
      </c>
      <c r="H13" s="21">
        <v>69</v>
      </c>
      <c r="I13" s="21"/>
      <c r="J13" s="21"/>
      <c r="K13" s="24">
        <v>0</v>
      </c>
      <c r="L13" s="22">
        <v>2700</v>
      </c>
      <c r="M13" s="7">
        <f t="shared" si="1"/>
        <v>2828.4475536330424</v>
      </c>
      <c r="O13" s="34">
        <f t="shared" si="2"/>
        <v>-0.55244636695761073</v>
      </c>
    </row>
    <row r="14" spans="1:21" ht="18.95" customHeight="1" x14ac:dyDescent="0.25">
      <c r="A14" s="64"/>
      <c r="B14" s="27">
        <v>12</v>
      </c>
      <c r="C14" s="14">
        <v>7373.617970126088</v>
      </c>
      <c r="D14" s="38">
        <v>7005</v>
      </c>
      <c r="E14" s="14"/>
      <c r="F14" s="14"/>
      <c r="G14" s="14">
        <v>60</v>
      </c>
      <c r="H14" s="21">
        <v>69</v>
      </c>
      <c r="I14" s="21"/>
      <c r="J14" s="21"/>
      <c r="K14" s="24">
        <v>259.61534999999998</v>
      </c>
      <c r="L14" s="22">
        <v>2700</v>
      </c>
      <c r="M14" s="7">
        <f t="shared" si="1"/>
        <v>3457.2333201260881</v>
      </c>
      <c r="O14" s="34">
        <f t="shared" si="2"/>
        <v>368.61797012608804</v>
      </c>
    </row>
    <row r="15" spans="1:21" ht="18.95" customHeight="1" x14ac:dyDescent="0.25">
      <c r="A15" s="64"/>
      <c r="B15" s="27">
        <v>13</v>
      </c>
      <c r="C15" s="14">
        <v>3474.4262710225003</v>
      </c>
      <c r="D15" s="42">
        <v>3500</v>
      </c>
      <c r="E15" s="14"/>
      <c r="F15" s="14"/>
      <c r="G15" s="14">
        <v>60</v>
      </c>
      <c r="H15" s="21">
        <v>69</v>
      </c>
      <c r="I15" s="21"/>
      <c r="J15" s="21"/>
      <c r="K15" s="24">
        <v>302.88457499999998</v>
      </c>
      <c r="L15" s="22">
        <v>2700</v>
      </c>
      <c r="M15" s="7">
        <f t="shared" si="1"/>
        <v>3106.3108460225003</v>
      </c>
      <c r="O15" s="34">
        <f t="shared" si="2"/>
        <v>-25.573728977499741</v>
      </c>
    </row>
    <row r="16" spans="1:21" ht="18.95" customHeight="1" thickBot="1" x14ac:dyDescent="0.3">
      <c r="A16" s="64"/>
      <c r="B16" s="27">
        <v>14</v>
      </c>
      <c r="C16" s="14">
        <v>2686.90348236412</v>
      </c>
      <c r="D16" s="38">
        <v>2700</v>
      </c>
      <c r="E16" s="14"/>
      <c r="F16" s="14"/>
      <c r="G16" s="14">
        <v>60</v>
      </c>
      <c r="H16" s="21">
        <v>69</v>
      </c>
      <c r="I16" s="21"/>
      <c r="J16" s="21"/>
      <c r="K16" s="24">
        <v>0</v>
      </c>
      <c r="L16" s="22">
        <v>2700</v>
      </c>
      <c r="M16" s="7">
        <f t="shared" si="1"/>
        <v>2815.90348236412</v>
      </c>
      <c r="O16" s="34">
        <f t="shared" si="2"/>
        <v>-13.096517635879991</v>
      </c>
    </row>
    <row r="17" spans="1:21" ht="18.95" customHeight="1" thickBot="1" x14ac:dyDescent="0.3">
      <c r="A17" s="64"/>
      <c r="B17" s="27">
        <v>15</v>
      </c>
      <c r="C17" s="16">
        <v>75824.494918242213</v>
      </c>
      <c r="D17" s="54">
        <f>5000+7000</f>
        <v>12000</v>
      </c>
      <c r="E17" s="14">
        <f t="shared" si="0"/>
        <v>4467.7146442769554</v>
      </c>
      <c r="F17" s="14"/>
      <c r="G17" s="14">
        <v>60</v>
      </c>
      <c r="H17" s="21">
        <v>69</v>
      </c>
      <c r="I17" s="21"/>
      <c r="J17" s="21"/>
      <c r="K17" s="24">
        <v>649.03845000000001</v>
      </c>
      <c r="L17" s="22">
        <v>2700</v>
      </c>
      <c r="M17" s="7">
        <f t="shared" si="1"/>
        <v>71770.24801251918</v>
      </c>
      <c r="N17" s="2"/>
      <c r="O17" s="34">
        <f t="shared" si="2"/>
        <v>63824.494918242213</v>
      </c>
    </row>
    <row r="18" spans="1:21" ht="18.95" customHeight="1" x14ac:dyDescent="0.25">
      <c r="A18" s="64"/>
      <c r="B18" s="27">
        <v>16</v>
      </c>
      <c r="C18" s="14">
        <v>3632</v>
      </c>
      <c r="D18" s="43">
        <v>3632</v>
      </c>
      <c r="E18" s="14"/>
      <c r="F18" s="14"/>
      <c r="G18" s="14">
        <v>60</v>
      </c>
      <c r="H18" s="21">
        <v>69</v>
      </c>
      <c r="I18" s="21"/>
      <c r="J18" s="21"/>
      <c r="K18" s="24">
        <v>129.80767499999999</v>
      </c>
      <c r="L18" s="22">
        <v>2700</v>
      </c>
      <c r="M18" s="7">
        <f t="shared" si="1"/>
        <v>2958.807675</v>
      </c>
      <c r="O18" s="34">
        <f t="shared" si="2"/>
        <v>0</v>
      </c>
    </row>
    <row r="19" spans="1:21" ht="18.95" customHeight="1" x14ac:dyDescent="0.25">
      <c r="A19" s="64"/>
      <c r="B19" s="27">
        <v>17</v>
      </c>
      <c r="C19" s="17">
        <v>3315.572851126547</v>
      </c>
      <c r="D19" s="43">
        <v>3315.57</v>
      </c>
      <c r="E19" s="14"/>
      <c r="F19" s="14"/>
      <c r="G19" s="14">
        <v>60</v>
      </c>
      <c r="H19" s="21">
        <v>69</v>
      </c>
      <c r="I19" s="21"/>
      <c r="J19" s="21"/>
      <c r="K19" s="24">
        <v>389.42302499999994</v>
      </c>
      <c r="L19" s="22">
        <v>2700</v>
      </c>
      <c r="M19" s="7">
        <f t="shared" si="1"/>
        <v>3218.4258761265469</v>
      </c>
      <c r="O19" s="34">
        <f t="shared" si="2"/>
        <v>2.8511265468296187E-3</v>
      </c>
      <c r="P19" s="2"/>
    </row>
    <row r="20" spans="1:21" ht="18.600000000000001" customHeight="1" x14ac:dyDescent="0.25">
      <c r="A20" s="64"/>
      <c r="B20" s="27">
        <v>18</v>
      </c>
      <c r="C20" s="14">
        <v>2883.063592</v>
      </c>
      <c r="D20" s="17">
        <v>2883.06</v>
      </c>
      <c r="E20" s="14"/>
      <c r="F20" s="14"/>
      <c r="G20" s="14">
        <v>60</v>
      </c>
      <c r="H20" s="21">
        <v>69</v>
      </c>
      <c r="I20" s="21"/>
      <c r="J20" s="21"/>
      <c r="K20" s="24">
        <v>216.346125</v>
      </c>
      <c r="L20" s="22">
        <v>2700</v>
      </c>
      <c r="M20" s="7">
        <f t="shared" si="1"/>
        <v>3045.3497170000001</v>
      </c>
      <c r="O20" s="34">
        <f t="shared" si="2"/>
        <v>3.5920000000260188E-3</v>
      </c>
    </row>
    <row r="21" spans="1:21" x14ac:dyDescent="0.25">
      <c r="A21" s="64"/>
      <c r="B21" s="27" t="s">
        <v>10</v>
      </c>
      <c r="C21" s="9">
        <f>SUM(C3:C20)</f>
        <v>146132.83953391091</v>
      </c>
      <c r="D21" s="9">
        <f t="shared" ref="D21:M21" si="4">SUM(D3:D20)</f>
        <v>72154.63</v>
      </c>
      <c r="E21" s="9">
        <f t="shared" si="4"/>
        <v>5156.7428155938724</v>
      </c>
      <c r="F21" s="9">
        <f t="shared" si="4"/>
        <v>0</v>
      </c>
      <c r="G21" s="9">
        <f t="shared" si="4"/>
        <v>1080</v>
      </c>
      <c r="H21" s="9">
        <f t="shared" si="4"/>
        <v>1242</v>
      </c>
      <c r="I21" s="9">
        <f t="shared" si="4"/>
        <v>0</v>
      </c>
      <c r="J21" s="9">
        <f t="shared" si="4"/>
        <v>0</v>
      </c>
      <c r="K21" s="9">
        <f>SUM(K3:K20)</f>
        <v>6739.9995500000005</v>
      </c>
      <c r="L21" s="9">
        <f t="shared" si="4"/>
        <v>48600</v>
      </c>
      <c r="M21" s="9">
        <f t="shared" si="4"/>
        <v>136796.95189950481</v>
      </c>
    </row>
    <row r="22" spans="1:21" ht="8.25" customHeight="1" x14ac:dyDescent="0.25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</row>
    <row r="23" spans="1:21" x14ac:dyDescent="0.25">
      <c r="A23" s="66" t="s">
        <v>19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8"/>
      <c r="N23" s="59"/>
      <c r="O23" s="59"/>
      <c r="P23" s="59"/>
      <c r="Q23" s="57"/>
      <c r="R23" s="57"/>
      <c r="S23" s="57"/>
      <c r="T23" s="57"/>
      <c r="U23" s="57"/>
    </row>
    <row r="24" spans="1:21" ht="15" customHeight="1" x14ac:dyDescent="0.2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1"/>
      <c r="N24" s="59"/>
      <c r="O24" s="59"/>
      <c r="P24" s="59"/>
      <c r="Q24" s="57"/>
      <c r="R24" s="57"/>
      <c r="S24" s="57"/>
      <c r="T24" s="57"/>
      <c r="U24" s="57"/>
    </row>
    <row r="25" spans="1:21" x14ac:dyDescent="0.25">
      <c r="A25" s="69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1"/>
      <c r="N25" s="59"/>
      <c r="O25" s="59"/>
      <c r="P25" s="59"/>
      <c r="Q25" s="57"/>
      <c r="R25" s="57"/>
      <c r="S25" s="57"/>
      <c r="T25" s="57"/>
      <c r="U25" s="57"/>
    </row>
    <row r="26" spans="1:21" x14ac:dyDescent="0.25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1"/>
      <c r="N26" s="59"/>
      <c r="O26" s="59"/>
      <c r="P26" s="59"/>
      <c r="Q26" s="57"/>
      <c r="R26" s="57"/>
      <c r="S26" s="57"/>
      <c r="T26" s="57"/>
      <c r="U26" s="57"/>
    </row>
    <row r="27" spans="1:21" ht="15" customHeight="1" x14ac:dyDescent="0.25">
      <c r="A27" s="69" t="s">
        <v>21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1"/>
      <c r="N27" s="59"/>
      <c r="O27" s="59"/>
      <c r="P27" s="59"/>
      <c r="Q27" s="57"/>
      <c r="R27" s="57"/>
      <c r="S27" s="57"/>
      <c r="T27" s="57"/>
      <c r="U27" s="57"/>
    </row>
    <row r="28" spans="1:21" ht="15" customHeight="1" x14ac:dyDescent="0.25">
      <c r="A28" s="69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1"/>
      <c r="N28" s="59"/>
      <c r="O28" s="59"/>
      <c r="P28" s="59"/>
      <c r="Q28" s="57"/>
      <c r="R28" s="57"/>
      <c r="S28" s="57"/>
      <c r="T28" s="57"/>
      <c r="U28" s="57"/>
    </row>
    <row r="29" spans="1:21" x14ac:dyDescent="0.25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59"/>
      <c r="O29" s="59"/>
      <c r="P29" s="59"/>
      <c r="Q29" s="57"/>
      <c r="R29" s="57"/>
      <c r="S29" s="57"/>
      <c r="T29" s="57"/>
      <c r="U29" s="57"/>
    </row>
  </sheetData>
  <mergeCells count="7">
    <mergeCell ref="A1:M1"/>
    <mergeCell ref="A22:M22"/>
    <mergeCell ref="A3:A21"/>
    <mergeCell ref="A29:M29"/>
    <mergeCell ref="A24:M26"/>
    <mergeCell ref="A23:M23"/>
    <mergeCell ref="A27:M28"/>
  </mergeCells>
  <pageMargins left="0.39370078740157483" right="0" top="0.35433070866141736" bottom="0" header="0" footer="0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abSelected="1" zoomScaleNormal="100" workbookViewId="0">
      <selection activeCell="P18" sqref="P18"/>
    </sheetView>
  </sheetViews>
  <sheetFormatPr defaultRowHeight="15" x14ac:dyDescent="0.25"/>
  <cols>
    <col min="1" max="1" width="5" customWidth="1"/>
    <col min="2" max="2" width="8.5703125" bestFit="1" customWidth="1"/>
    <col min="3" max="3" width="14" bestFit="1" customWidth="1"/>
    <col min="4" max="4" width="12.42578125" bestFit="1" customWidth="1"/>
    <col min="5" max="5" width="10.42578125" bestFit="1" customWidth="1"/>
    <col min="6" max="6" width="11.42578125" hidden="1" customWidth="1"/>
    <col min="7" max="7" width="11.140625" bestFit="1" customWidth="1"/>
    <col min="8" max="8" width="10.42578125" bestFit="1" customWidth="1"/>
    <col min="9" max="9" width="11.5703125" hidden="1" customWidth="1"/>
    <col min="10" max="10" width="11.42578125" hidden="1" customWidth="1"/>
    <col min="11" max="11" width="10.42578125" bestFit="1" customWidth="1"/>
    <col min="12" max="12" width="11.42578125" customWidth="1"/>
    <col min="13" max="13" width="15.42578125" customWidth="1"/>
    <col min="14" max="14" width="18" style="34" customWidth="1"/>
    <col min="15" max="15" width="9.140625" customWidth="1"/>
    <col min="16" max="16" width="23.140625" customWidth="1"/>
  </cols>
  <sheetData>
    <row r="1" spans="1:22" x14ac:dyDescent="0.25">
      <c r="A1" s="62" t="s">
        <v>22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22" ht="65.25" customHeight="1" x14ac:dyDescent="0.25">
      <c r="A2" s="3" t="s">
        <v>0</v>
      </c>
      <c r="B2" s="28" t="s">
        <v>2</v>
      </c>
      <c r="C2" s="4" t="s">
        <v>9</v>
      </c>
      <c r="D2" s="4" t="s">
        <v>8</v>
      </c>
      <c r="E2" s="4" t="s">
        <v>18</v>
      </c>
      <c r="F2" s="4" t="s">
        <v>20</v>
      </c>
      <c r="G2" s="49" t="s">
        <v>17</v>
      </c>
      <c r="H2" s="4" t="s">
        <v>12</v>
      </c>
      <c r="I2" s="4" t="s">
        <v>15</v>
      </c>
      <c r="J2" s="29" t="s">
        <v>16</v>
      </c>
      <c r="K2" s="4" t="s">
        <v>7</v>
      </c>
      <c r="L2" s="4" t="s">
        <v>13</v>
      </c>
      <c r="M2" s="5" t="s">
        <v>6</v>
      </c>
      <c r="N2" s="46" t="s">
        <v>14</v>
      </c>
    </row>
    <row r="3" spans="1:22" ht="18.95" customHeight="1" x14ac:dyDescent="0.25">
      <c r="A3" s="64" t="s">
        <v>5</v>
      </c>
      <c r="B3" s="27">
        <v>19</v>
      </c>
      <c r="C3" s="14">
        <v>6068.3112832567294</v>
      </c>
      <c r="D3" s="14"/>
      <c r="E3" s="14">
        <f t="shared" ref="E3" si="0">(C3-D3)*0.07</f>
        <v>424.78178982797112</v>
      </c>
      <c r="F3" s="14"/>
      <c r="G3" s="14">
        <v>60</v>
      </c>
      <c r="H3" s="21">
        <v>69</v>
      </c>
      <c r="I3" s="21"/>
      <c r="J3" s="30"/>
      <c r="K3" s="21">
        <v>0</v>
      </c>
      <c r="L3" s="22">
        <v>2700</v>
      </c>
      <c r="M3" s="7">
        <f>C3-D3+E3+H3+K3+L3+I3+J3+F3+G3</f>
        <v>9322.0930730846994</v>
      </c>
      <c r="N3" s="34">
        <f>C3-D3</f>
        <v>6068.3112832567294</v>
      </c>
      <c r="O3" s="2"/>
      <c r="P3" s="32"/>
      <c r="Q3" s="2"/>
    </row>
    <row r="4" spans="1:22" ht="18.95" customHeight="1" x14ac:dyDescent="0.25">
      <c r="A4" s="64"/>
      <c r="B4" s="27">
        <v>20</v>
      </c>
      <c r="C4" s="14">
        <v>3964.3360377798522</v>
      </c>
      <c r="D4" s="25">
        <v>3964.34</v>
      </c>
      <c r="E4" s="14"/>
      <c r="F4" s="14"/>
      <c r="G4" s="14">
        <v>60</v>
      </c>
      <c r="H4" s="21">
        <v>69</v>
      </c>
      <c r="I4" s="21"/>
      <c r="J4" s="30"/>
      <c r="K4" s="21">
        <v>995.19225000000006</v>
      </c>
      <c r="L4" s="22">
        <v>2700</v>
      </c>
      <c r="M4" s="7">
        <f t="shared" ref="M4:M20" si="1">C4-D4+E4+H4+K4+L4+I4+J4+F4+G4</f>
        <v>3824.1882877798521</v>
      </c>
      <c r="N4" s="34">
        <f t="shared" ref="N4:N20" si="2">C4-D4</f>
        <v>-3.9622201479687646E-3</v>
      </c>
      <c r="O4" s="2"/>
      <c r="P4" s="32"/>
    </row>
    <row r="5" spans="1:22" ht="18.95" customHeight="1" x14ac:dyDescent="0.25">
      <c r="A5" s="64"/>
      <c r="B5" s="27">
        <v>21</v>
      </c>
      <c r="C5" s="14">
        <v>3557.2370530905114</v>
      </c>
      <c r="D5" s="25">
        <v>3441</v>
      </c>
      <c r="E5" s="14"/>
      <c r="F5" s="14"/>
      <c r="G5" s="14">
        <v>60</v>
      </c>
      <c r="H5" s="21">
        <v>69</v>
      </c>
      <c r="I5" s="21"/>
      <c r="J5" s="30"/>
      <c r="K5" s="21">
        <v>605.76922500000001</v>
      </c>
      <c r="L5" s="22">
        <v>2700</v>
      </c>
      <c r="M5" s="7">
        <f t="shared" si="1"/>
        <v>3551.0062780905114</v>
      </c>
      <c r="N5" s="34">
        <f t="shared" si="2"/>
        <v>116.23705309051138</v>
      </c>
      <c r="O5" s="2"/>
      <c r="P5" s="32"/>
    </row>
    <row r="6" spans="1:22" ht="18.95" customHeight="1" x14ac:dyDescent="0.25">
      <c r="A6" s="64"/>
      <c r="B6" s="27">
        <v>22</v>
      </c>
      <c r="C6" s="14">
        <v>2853.9611204185367</v>
      </c>
      <c r="D6" s="25">
        <v>2854</v>
      </c>
      <c r="E6" s="14"/>
      <c r="F6" s="14"/>
      <c r="G6" s="14">
        <v>60</v>
      </c>
      <c r="H6" s="21">
        <v>69</v>
      </c>
      <c r="I6" s="21"/>
      <c r="J6" s="30"/>
      <c r="K6" s="21">
        <v>0</v>
      </c>
      <c r="L6" s="22">
        <v>2700</v>
      </c>
      <c r="M6" s="7">
        <f t="shared" si="1"/>
        <v>2828.9611204185367</v>
      </c>
      <c r="N6" s="34">
        <f t="shared" si="2"/>
        <v>-3.8879581463334034E-2</v>
      </c>
      <c r="O6" s="2"/>
    </row>
    <row r="7" spans="1:22" ht="18.95" customHeight="1" x14ac:dyDescent="0.25">
      <c r="A7" s="64"/>
      <c r="B7" s="27">
        <v>23</v>
      </c>
      <c r="C7" s="14">
        <v>-2496.8821034589746</v>
      </c>
      <c r="D7" s="35">
        <v>2000</v>
      </c>
      <c r="E7" s="14"/>
      <c r="F7" s="14"/>
      <c r="G7" s="14">
        <v>60</v>
      </c>
      <c r="H7" s="21">
        <v>69</v>
      </c>
      <c r="I7" s="21"/>
      <c r="J7" s="30"/>
      <c r="K7" s="21">
        <v>0</v>
      </c>
      <c r="L7" s="22">
        <v>2700</v>
      </c>
      <c r="M7" s="7">
        <f t="shared" si="1"/>
        <v>-1667.8821034589746</v>
      </c>
      <c r="N7" s="34">
        <f t="shared" si="2"/>
        <v>-4496.8821034589746</v>
      </c>
      <c r="O7" s="2"/>
      <c r="P7" s="32"/>
    </row>
    <row r="8" spans="1:22" ht="18.95" customHeight="1" thickBot="1" x14ac:dyDescent="0.3">
      <c r="A8" s="64"/>
      <c r="B8" s="27">
        <v>24</v>
      </c>
      <c r="C8" s="14">
        <v>-4307.9243765331639</v>
      </c>
      <c r="D8" s="15"/>
      <c r="E8" s="14"/>
      <c r="F8" s="14"/>
      <c r="G8" s="14">
        <v>60</v>
      </c>
      <c r="H8" s="21">
        <v>69</v>
      </c>
      <c r="I8" s="21"/>
      <c r="J8" s="30"/>
      <c r="K8" s="21">
        <v>0</v>
      </c>
      <c r="L8" s="22">
        <v>2700</v>
      </c>
      <c r="M8" s="7">
        <f t="shared" si="1"/>
        <v>-1478.9243765331639</v>
      </c>
      <c r="N8" s="34">
        <f t="shared" si="2"/>
        <v>-4307.9243765331639</v>
      </c>
      <c r="O8" s="2"/>
      <c r="P8" s="32"/>
    </row>
    <row r="9" spans="1:22" ht="18.95" customHeight="1" thickBot="1" x14ac:dyDescent="0.3">
      <c r="A9" s="64"/>
      <c r="B9" s="27">
        <v>25</v>
      </c>
      <c r="C9" s="14">
        <v>3096.6622899700014</v>
      </c>
      <c r="D9" s="54">
        <v>3100</v>
      </c>
      <c r="E9" s="14"/>
      <c r="F9" s="14"/>
      <c r="G9" s="14">
        <v>60</v>
      </c>
      <c r="H9" s="21">
        <v>69</v>
      </c>
      <c r="I9" s="21"/>
      <c r="J9" s="30"/>
      <c r="K9" s="21">
        <v>0</v>
      </c>
      <c r="L9" s="22">
        <v>2700</v>
      </c>
      <c r="M9" s="7">
        <f t="shared" si="1"/>
        <v>2825.6622899700014</v>
      </c>
      <c r="N9" s="34">
        <f t="shared" si="2"/>
        <v>-3.3377100299985614</v>
      </c>
      <c r="O9" s="2"/>
      <c r="P9" s="32"/>
      <c r="R9" s="2"/>
      <c r="V9" s="2"/>
    </row>
    <row r="10" spans="1:22" ht="18.95" customHeight="1" thickBot="1" x14ac:dyDescent="0.3">
      <c r="A10" s="64"/>
      <c r="B10" s="27">
        <v>26</v>
      </c>
      <c r="C10" s="14">
        <v>3478.6799317272908</v>
      </c>
      <c r="D10" s="15">
        <v>3480</v>
      </c>
      <c r="E10" s="14"/>
      <c r="F10" s="14"/>
      <c r="G10" s="14">
        <v>60</v>
      </c>
      <c r="H10" s="21">
        <v>69</v>
      </c>
      <c r="I10" s="21"/>
      <c r="J10" s="30"/>
      <c r="K10" s="21">
        <v>216.346125</v>
      </c>
      <c r="L10" s="22">
        <v>2700</v>
      </c>
      <c r="M10" s="7">
        <f t="shared" si="1"/>
        <v>3044.0260567272908</v>
      </c>
      <c r="N10" s="34">
        <f t="shared" si="2"/>
        <v>-1.3200682727092499</v>
      </c>
      <c r="O10" s="2"/>
      <c r="P10" s="32"/>
    </row>
    <row r="11" spans="1:22" ht="18.95" customHeight="1" thickBot="1" x14ac:dyDescent="0.3">
      <c r="A11" s="64"/>
      <c r="B11" s="27">
        <v>27</v>
      </c>
      <c r="C11" s="14">
        <v>3072.2870616835212</v>
      </c>
      <c r="D11" s="54">
        <v>3073</v>
      </c>
      <c r="E11" s="14"/>
      <c r="F11" s="14"/>
      <c r="G11" s="14">
        <v>60</v>
      </c>
      <c r="H11" s="21">
        <v>69</v>
      </c>
      <c r="I11" s="21"/>
      <c r="J11" s="30"/>
      <c r="K11" s="21">
        <v>86.538450000000012</v>
      </c>
      <c r="L11" s="22">
        <v>2700</v>
      </c>
      <c r="M11" s="7">
        <f t="shared" si="1"/>
        <v>2914.8255116835212</v>
      </c>
      <c r="N11" s="34">
        <f t="shared" si="2"/>
        <v>-0.71293831647881234</v>
      </c>
      <c r="O11" s="2"/>
      <c r="P11" s="32"/>
    </row>
    <row r="12" spans="1:22" ht="18.95" customHeight="1" x14ac:dyDescent="0.25">
      <c r="A12" s="64"/>
      <c r="B12" s="27">
        <v>28</v>
      </c>
      <c r="C12" s="14">
        <v>3111.0295122535949</v>
      </c>
      <c r="D12" s="25">
        <v>3111.03</v>
      </c>
      <c r="E12" s="14"/>
      <c r="F12" s="14"/>
      <c r="G12" s="14">
        <v>60</v>
      </c>
      <c r="H12" s="21">
        <v>69</v>
      </c>
      <c r="I12" s="21"/>
      <c r="J12" s="30"/>
      <c r="K12" s="21">
        <v>43.269225000000006</v>
      </c>
      <c r="L12" s="22">
        <v>2700</v>
      </c>
      <c r="M12" s="7">
        <f t="shared" si="1"/>
        <v>2872.2687372535947</v>
      </c>
      <c r="N12" s="34">
        <f t="shared" si="2"/>
        <v>-4.877464052697178E-4</v>
      </c>
      <c r="O12" s="2"/>
      <c r="P12" s="32"/>
    </row>
    <row r="13" spans="1:22" ht="18.95" customHeight="1" x14ac:dyDescent="0.25">
      <c r="A13" s="64"/>
      <c r="B13" s="27">
        <v>29</v>
      </c>
      <c r="C13" s="14">
        <v>4288.7185305634976</v>
      </c>
      <c r="D13" s="25">
        <v>4288.72</v>
      </c>
      <c r="E13" s="14"/>
      <c r="F13" s="14"/>
      <c r="G13" s="14">
        <v>60</v>
      </c>
      <c r="H13" s="21">
        <v>69</v>
      </c>
      <c r="I13" s="21"/>
      <c r="J13" s="30"/>
      <c r="K13" s="21">
        <v>1774.03845</v>
      </c>
      <c r="L13" s="22">
        <v>2700</v>
      </c>
      <c r="M13" s="7">
        <f t="shared" si="1"/>
        <v>4603.0369805634973</v>
      </c>
      <c r="N13" s="34">
        <f t="shared" si="2"/>
        <v>-1.4694365027025924E-3</v>
      </c>
      <c r="O13" s="2"/>
      <c r="P13" s="32"/>
    </row>
    <row r="14" spans="1:22" ht="18.95" customHeight="1" x14ac:dyDescent="0.25">
      <c r="A14" s="64"/>
      <c r="B14" s="27">
        <v>30</v>
      </c>
      <c r="C14" s="14">
        <v>3520.4780817099995</v>
      </c>
      <c r="D14" s="25">
        <v>3520.48</v>
      </c>
      <c r="E14" s="14"/>
      <c r="F14" s="14"/>
      <c r="G14" s="14">
        <v>60</v>
      </c>
      <c r="H14" s="21">
        <v>69</v>
      </c>
      <c r="I14" s="21"/>
      <c r="J14" s="30"/>
      <c r="K14" s="21">
        <v>562.5</v>
      </c>
      <c r="L14" s="22">
        <v>2700</v>
      </c>
      <c r="M14" s="7">
        <f t="shared" si="1"/>
        <v>3391.4980817099995</v>
      </c>
      <c r="N14" s="34">
        <f t="shared" si="2"/>
        <v>-1.9182900005034753E-3</v>
      </c>
      <c r="O14" s="2"/>
      <c r="P14" s="32"/>
      <c r="R14" s="2"/>
    </row>
    <row r="15" spans="1:22" ht="18.95" customHeight="1" x14ac:dyDescent="0.25">
      <c r="A15" s="64"/>
      <c r="B15" s="27">
        <v>31</v>
      </c>
      <c r="C15" s="14">
        <v>3635.1171318700017</v>
      </c>
      <c r="D15" s="25">
        <v>3493.17</v>
      </c>
      <c r="E15" s="14"/>
      <c r="F15" s="14"/>
      <c r="G15" s="14">
        <v>60</v>
      </c>
      <c r="H15" s="21">
        <v>69</v>
      </c>
      <c r="I15" s="21"/>
      <c r="J15" s="30"/>
      <c r="K15" s="21">
        <v>692.30767500000002</v>
      </c>
      <c r="L15" s="22">
        <v>2700</v>
      </c>
      <c r="M15" s="7">
        <f t="shared" si="1"/>
        <v>3663.2548068700016</v>
      </c>
      <c r="N15" s="34">
        <f t="shared" si="2"/>
        <v>141.94713187000161</v>
      </c>
      <c r="O15" s="2"/>
      <c r="P15" s="32"/>
    </row>
    <row r="16" spans="1:22" ht="18.95" customHeight="1" x14ac:dyDescent="0.25">
      <c r="A16" s="64"/>
      <c r="B16" s="27">
        <v>32</v>
      </c>
      <c r="C16" s="14">
        <v>3206.6228878900015</v>
      </c>
      <c r="D16" s="25">
        <v>3207</v>
      </c>
      <c r="E16" s="14"/>
      <c r="F16" s="14"/>
      <c r="G16" s="14">
        <v>60</v>
      </c>
      <c r="H16" s="21">
        <v>69</v>
      </c>
      <c r="I16" s="21"/>
      <c r="J16" s="30"/>
      <c r="K16" s="21">
        <v>519.23069999999996</v>
      </c>
      <c r="L16" s="22">
        <v>2700</v>
      </c>
      <c r="M16" s="7">
        <f t="shared" si="1"/>
        <v>3347.8535878900016</v>
      </c>
      <c r="N16" s="34">
        <f t="shared" si="2"/>
        <v>-0.37711210999850664</v>
      </c>
      <c r="O16" s="2"/>
      <c r="P16" s="32"/>
    </row>
    <row r="17" spans="1:21" ht="18.95" customHeight="1" x14ac:dyDescent="0.25">
      <c r="A17" s="64"/>
      <c r="B17" s="27">
        <v>33</v>
      </c>
      <c r="C17" s="14">
        <v>3829.1728501679304</v>
      </c>
      <c r="D17" s="25">
        <v>3829.17</v>
      </c>
      <c r="E17" s="14"/>
      <c r="F17" s="14"/>
      <c r="G17" s="14">
        <v>60</v>
      </c>
      <c r="H17" s="21">
        <v>69</v>
      </c>
      <c r="I17" s="21"/>
      <c r="J17" s="30"/>
      <c r="K17" s="21">
        <v>908.65379999999993</v>
      </c>
      <c r="L17" s="22">
        <v>2700</v>
      </c>
      <c r="M17" s="7">
        <f t="shared" si="1"/>
        <v>3737.6566501679304</v>
      </c>
      <c r="N17" s="34">
        <f t="shared" si="2"/>
        <v>2.8501679303190031E-3</v>
      </c>
      <c r="O17" s="2"/>
      <c r="P17" s="32"/>
    </row>
    <row r="18" spans="1:21" ht="18.95" customHeight="1" x14ac:dyDescent="0.25">
      <c r="A18" s="64"/>
      <c r="B18" s="27">
        <v>34</v>
      </c>
      <c r="C18" s="14">
        <v>3086.9634151243954</v>
      </c>
      <c r="D18" s="25">
        <v>3500</v>
      </c>
      <c r="E18" s="14"/>
      <c r="F18" s="14"/>
      <c r="G18" s="14">
        <v>60</v>
      </c>
      <c r="H18" s="21">
        <v>69</v>
      </c>
      <c r="I18" s="21"/>
      <c r="J18" s="30"/>
      <c r="K18" s="21">
        <v>432.69225</v>
      </c>
      <c r="L18" s="22">
        <v>2700</v>
      </c>
      <c r="M18" s="7">
        <f t="shared" si="1"/>
        <v>2848.6556651243955</v>
      </c>
      <c r="N18" s="34">
        <f t="shared" si="2"/>
        <v>-413.0365848756046</v>
      </c>
      <c r="O18" s="2"/>
      <c r="P18" s="32" t="s">
        <v>11</v>
      </c>
      <c r="R18" s="2"/>
    </row>
    <row r="19" spans="1:21" ht="18.95" customHeight="1" x14ac:dyDescent="0.25">
      <c r="A19" s="64"/>
      <c r="B19" s="27">
        <v>35</v>
      </c>
      <c r="C19" s="14">
        <v>2716.4004716300005</v>
      </c>
      <c r="D19" s="50">
        <v>3000</v>
      </c>
      <c r="E19" s="14"/>
      <c r="F19" s="14"/>
      <c r="G19" s="14">
        <v>60</v>
      </c>
      <c r="H19" s="21">
        <v>69</v>
      </c>
      <c r="I19" s="21"/>
      <c r="J19" s="30"/>
      <c r="K19" s="21">
        <v>173.07690000000002</v>
      </c>
      <c r="L19" s="22">
        <v>2700</v>
      </c>
      <c r="M19" s="7">
        <f t="shared" si="1"/>
        <v>2718.4773716300006</v>
      </c>
      <c r="N19" s="34">
        <f t="shared" si="2"/>
        <v>-283.59952836999946</v>
      </c>
      <c r="O19" s="2"/>
      <c r="P19" s="32"/>
    </row>
    <row r="20" spans="1:21" ht="18.95" customHeight="1" x14ac:dyDescent="0.25">
      <c r="A20" s="64"/>
      <c r="B20" s="27">
        <v>36</v>
      </c>
      <c r="C20" s="14">
        <v>3261.5074433400023</v>
      </c>
      <c r="D20" s="15">
        <v>3261.51</v>
      </c>
      <c r="E20" s="14"/>
      <c r="F20" s="14"/>
      <c r="G20" s="14">
        <v>60</v>
      </c>
      <c r="H20" s="21">
        <v>69</v>
      </c>
      <c r="I20" s="21"/>
      <c r="J20" s="30"/>
      <c r="K20" s="21">
        <v>302.88457499999998</v>
      </c>
      <c r="L20" s="22">
        <v>2700</v>
      </c>
      <c r="M20" s="7">
        <f t="shared" si="1"/>
        <v>3131.8820183400021</v>
      </c>
      <c r="N20" s="34">
        <f t="shared" si="2"/>
        <v>-2.5566599979356397E-3</v>
      </c>
      <c r="O20" s="2"/>
      <c r="P20" s="32"/>
    </row>
    <row r="21" spans="1:21" x14ac:dyDescent="0.25">
      <c r="A21" s="64"/>
      <c r="B21" s="27" t="s">
        <v>10</v>
      </c>
      <c r="C21" s="9">
        <f>SUM(C3:C20)</f>
        <v>49942.678622483727</v>
      </c>
      <c r="D21" s="12">
        <f>SUM(D3:D20)</f>
        <v>53123.42</v>
      </c>
      <c r="E21" s="12">
        <f t="shared" ref="E21:K21" si="3">SUM(E3:E20)</f>
        <v>424.78178982797112</v>
      </c>
      <c r="F21" s="12">
        <f>SUM(F3:F20)</f>
        <v>0</v>
      </c>
      <c r="G21" s="12">
        <f>SUM(G3:G20)</f>
        <v>1080</v>
      </c>
      <c r="H21" s="12">
        <f t="shared" si="3"/>
        <v>1242</v>
      </c>
      <c r="I21" s="12">
        <f t="shared" si="3"/>
        <v>0</v>
      </c>
      <c r="J21" s="12">
        <f t="shared" si="3"/>
        <v>0</v>
      </c>
      <c r="K21" s="12">
        <f t="shared" si="3"/>
        <v>7312.4996250000004</v>
      </c>
      <c r="L21" s="9">
        <f>SUM(L3:L20)</f>
        <v>48600</v>
      </c>
      <c r="M21" s="9">
        <f>SUM(M3:M20)</f>
        <v>55478.540037311708</v>
      </c>
    </row>
    <row r="22" spans="1:21" x14ac:dyDescent="0.25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/>
      <c r="O22" s="34"/>
    </row>
    <row r="23" spans="1:21" x14ac:dyDescent="0.25">
      <c r="A23" s="66" t="s">
        <v>19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8"/>
      <c r="N23" s="60"/>
      <c r="O23" s="60"/>
      <c r="P23" s="60"/>
      <c r="Q23" s="59"/>
      <c r="R23" s="59"/>
      <c r="S23" s="59"/>
      <c r="T23" s="59"/>
      <c r="U23" s="59"/>
    </row>
    <row r="24" spans="1:21" ht="15" customHeight="1" x14ac:dyDescent="0.2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1"/>
      <c r="N24" s="60"/>
      <c r="O24" s="60"/>
      <c r="P24" s="60"/>
      <c r="Q24" s="59"/>
      <c r="R24" s="59"/>
      <c r="S24" s="59"/>
      <c r="T24" s="59"/>
      <c r="U24" s="59"/>
    </row>
    <row r="25" spans="1:21" x14ac:dyDescent="0.25">
      <c r="A25" s="69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1"/>
      <c r="N25" s="60"/>
      <c r="O25" s="60"/>
      <c r="P25" s="60"/>
      <c r="Q25" s="59"/>
      <c r="R25" s="59"/>
      <c r="S25" s="59"/>
      <c r="T25" s="59"/>
      <c r="U25" s="59"/>
    </row>
    <row r="26" spans="1:21" x14ac:dyDescent="0.25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1"/>
      <c r="N26" s="60"/>
      <c r="O26" s="60"/>
      <c r="P26" s="60"/>
      <c r="Q26" s="59"/>
      <c r="R26" s="59"/>
      <c r="S26" s="59"/>
      <c r="T26" s="59"/>
      <c r="U26" s="59"/>
    </row>
    <row r="27" spans="1:21" ht="15" customHeight="1" x14ac:dyDescent="0.25">
      <c r="A27" s="69" t="s">
        <v>21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1"/>
      <c r="N27" s="60"/>
      <c r="O27" s="60"/>
      <c r="P27" s="60"/>
      <c r="Q27" s="59"/>
      <c r="R27" s="59"/>
      <c r="S27" s="59"/>
      <c r="T27" s="59"/>
      <c r="U27" s="59"/>
    </row>
    <row r="28" spans="1:21" ht="15" customHeight="1" x14ac:dyDescent="0.25">
      <c r="A28" s="69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1"/>
      <c r="N28" s="60"/>
      <c r="O28" s="60"/>
      <c r="P28" s="60"/>
      <c r="Q28" s="59"/>
      <c r="R28" s="59"/>
      <c r="S28" s="59"/>
      <c r="T28" s="59"/>
      <c r="U28" s="59"/>
    </row>
    <row r="29" spans="1:21" x14ac:dyDescent="0.25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0"/>
      <c r="O29" s="60"/>
      <c r="P29" s="60"/>
      <c r="Q29" s="59"/>
      <c r="R29" s="59"/>
      <c r="S29" s="59"/>
      <c r="T29" s="59"/>
      <c r="U29" s="59"/>
    </row>
    <row r="30" spans="1:21" ht="15" customHeight="1" x14ac:dyDescent="0.25">
      <c r="A30" s="60"/>
      <c r="B30" s="60"/>
      <c r="C30" s="60"/>
      <c r="D30" s="61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59"/>
      <c r="R30" s="59"/>
      <c r="S30" s="59"/>
      <c r="T30" s="59"/>
      <c r="U30" s="59"/>
    </row>
    <row r="31" spans="1:21" ht="15" customHeight="1" x14ac:dyDescent="0.25">
      <c r="D31" s="19"/>
      <c r="N31"/>
      <c r="O31" s="34"/>
    </row>
    <row r="32" spans="1:21" x14ac:dyDescent="0.25">
      <c r="D32" s="19"/>
    </row>
    <row r="33" spans="4:16" x14ac:dyDescent="0.25">
      <c r="D33" s="19"/>
      <c r="P33" t="s">
        <v>11</v>
      </c>
    </row>
  </sheetData>
  <mergeCells count="7">
    <mergeCell ref="A1:M1"/>
    <mergeCell ref="A22:M22"/>
    <mergeCell ref="A3:A21"/>
    <mergeCell ref="A29:M29"/>
    <mergeCell ref="A24:M26"/>
    <mergeCell ref="A23:M23"/>
    <mergeCell ref="A27:M28"/>
  </mergeCells>
  <pageMargins left="0.39370078740157483" right="0" top="0.39370078740157483" bottom="0" header="0.31496062992125984" footer="0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4</vt:i4>
      </vt:variant>
    </vt:vector>
  </HeadingPairs>
  <TitlesOfParts>
    <vt:vector size="8" baseType="lpstr">
      <vt:lpstr>D-10</vt:lpstr>
      <vt:lpstr>B1-10</vt:lpstr>
      <vt:lpstr>B2-04A</vt:lpstr>
      <vt:lpstr>B2-04B</vt:lpstr>
      <vt:lpstr>'B1-10'!Yazdırma_Alanı</vt:lpstr>
      <vt:lpstr>'B2-04A'!Yazdırma_Alanı</vt:lpstr>
      <vt:lpstr>'B2-04B'!Yazdırma_Alanı</vt:lpstr>
      <vt:lpstr>'D-10'!Yazdırma_Alanı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ttg</dc:creator>
  <cp:lastModifiedBy>TURGAY GORGEL</cp:lastModifiedBy>
  <cp:lastPrinted>2025-08-19T17:15:39Z</cp:lastPrinted>
  <dcterms:created xsi:type="dcterms:W3CDTF">2014-06-22T16:28:57Z</dcterms:created>
  <dcterms:modified xsi:type="dcterms:W3CDTF">2025-08-19T17:20:30Z</dcterms:modified>
</cp:coreProperties>
</file>