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EDEK\BLOK\AIDAT\web için aidatlar\"/>
    </mc:Choice>
  </mc:AlternateContent>
  <bookViews>
    <workbookView xWindow="0" yWindow="0" windowWidth="28800" windowHeight="13620" activeTab="3"/>
  </bookViews>
  <sheets>
    <sheet name="D-10" sheetId="5" r:id="rId1"/>
    <sheet name="B1-10" sheetId="1" r:id="rId2"/>
    <sheet name="B2-04A" sheetId="6" r:id="rId3"/>
    <sheet name="B2-04B" sheetId="7" r:id="rId4"/>
  </sheets>
  <definedNames>
    <definedName name="_xlnm.Print_Area" localSheetId="1">'B1-10'!$A$1:$M$30</definedName>
    <definedName name="_xlnm.Print_Area" localSheetId="2">'B2-04A'!$A$1:$M$29</definedName>
    <definedName name="_xlnm.Print_Area" localSheetId="3">'B2-04B'!$A$1:$M$29</definedName>
    <definedName name="_xlnm.Print_Area" localSheetId="0">'D-10'!$A$1:$M$29</definedName>
  </definedNames>
  <calcPr calcId="152511"/>
</workbook>
</file>

<file path=xl/calcChain.xml><?xml version="1.0" encoding="utf-8"?>
<calcChain xmlns="http://schemas.openxmlformats.org/spreadsheetml/2006/main">
  <c r="D9" i="1" l="1"/>
  <c r="E3" i="7" l="1"/>
  <c r="E8" i="6"/>
  <c r="E10" i="6"/>
  <c r="E17" i="6"/>
  <c r="E5" i="6"/>
  <c r="E7" i="5"/>
  <c r="E9" i="5"/>
  <c r="E18" i="5"/>
  <c r="E19" i="5"/>
  <c r="E4" i="5"/>
  <c r="E5" i="1"/>
  <c r="E9" i="1"/>
  <c r="E11" i="1"/>
  <c r="E7" i="6" l="1"/>
  <c r="K21" i="5" l="1"/>
  <c r="M3" i="7" l="1"/>
  <c r="M4" i="7"/>
  <c r="M5" i="7"/>
  <c r="M6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E21" i="7" l="1"/>
  <c r="D22" i="1"/>
  <c r="M8" i="6"/>
  <c r="M9" i="6"/>
  <c r="M10" i="6"/>
  <c r="M11" i="6"/>
  <c r="M12" i="6"/>
  <c r="M13" i="6"/>
  <c r="M14" i="6"/>
  <c r="M15" i="6"/>
  <c r="M16" i="6"/>
  <c r="M3" i="6"/>
  <c r="M4" i="6"/>
  <c r="M5" i="6"/>
  <c r="M6" i="6"/>
  <c r="M5" i="1"/>
  <c r="M6" i="1"/>
  <c r="M7" i="1"/>
  <c r="M8" i="1"/>
  <c r="M10" i="1"/>
  <c r="M11" i="1"/>
  <c r="M12" i="1"/>
  <c r="M13" i="1"/>
  <c r="M18" i="1"/>
  <c r="M19" i="1"/>
  <c r="M5" i="5"/>
  <c r="M6" i="5"/>
  <c r="M7" i="5"/>
  <c r="M8" i="5"/>
  <c r="M9" i="5"/>
  <c r="M11" i="5"/>
  <c r="M12" i="5"/>
  <c r="M13" i="5"/>
  <c r="M16" i="5"/>
  <c r="M17" i="5"/>
  <c r="M19" i="6"/>
  <c r="M7" i="6"/>
  <c r="M15" i="1"/>
  <c r="M17" i="1"/>
  <c r="M10" i="5"/>
  <c r="M14" i="5"/>
  <c r="M15" i="5"/>
  <c r="M18" i="5"/>
  <c r="M19" i="5"/>
  <c r="O13" i="6"/>
  <c r="M14" i="1"/>
  <c r="M3" i="5"/>
  <c r="M4" i="5"/>
  <c r="N9" i="7"/>
  <c r="M17" i="6"/>
  <c r="M3" i="1"/>
  <c r="N16" i="7"/>
  <c r="O6" i="5"/>
  <c r="E22" i="1"/>
  <c r="N3" i="7"/>
  <c r="N4" i="7"/>
  <c r="N5" i="7"/>
  <c r="N6" i="7"/>
  <c r="N7" i="7"/>
  <c r="N8" i="7"/>
  <c r="N10" i="7"/>
  <c r="N11" i="7"/>
  <c r="N12" i="7"/>
  <c r="N13" i="7"/>
  <c r="N14" i="7"/>
  <c r="N15" i="7"/>
  <c r="N17" i="7"/>
  <c r="N18" i="7"/>
  <c r="N19" i="7"/>
  <c r="N20" i="7"/>
  <c r="O5" i="5"/>
  <c r="O20" i="5"/>
  <c r="O19" i="5"/>
  <c r="O18" i="5"/>
  <c r="O17" i="5"/>
  <c r="O15" i="5"/>
  <c r="O13" i="5"/>
  <c r="O12" i="5"/>
  <c r="O11" i="5"/>
  <c r="O8" i="5"/>
  <c r="O7" i="5"/>
  <c r="O4" i="5"/>
  <c r="O3" i="5"/>
  <c r="O5" i="6"/>
  <c r="O17" i="6"/>
  <c r="O6" i="1"/>
  <c r="O16" i="6"/>
  <c r="G22" i="1"/>
  <c r="O19" i="6"/>
  <c r="O18" i="1"/>
  <c r="O6" i="6"/>
  <c r="O9" i="6"/>
  <c r="O11" i="6"/>
  <c r="O12" i="6"/>
  <c r="O15" i="6"/>
  <c r="O20" i="6"/>
  <c r="O4" i="1"/>
  <c r="O7" i="1"/>
  <c r="O10" i="1"/>
  <c r="O11" i="1"/>
  <c r="O12" i="1"/>
  <c r="O13" i="1"/>
  <c r="O14" i="1"/>
  <c r="O17" i="1"/>
  <c r="O19" i="1"/>
  <c r="G21" i="7"/>
  <c r="G21" i="6"/>
  <c r="G21" i="5"/>
  <c r="K21" i="7"/>
  <c r="F21" i="7"/>
  <c r="F22" i="1"/>
  <c r="F21" i="6"/>
  <c r="H21" i="5"/>
  <c r="J21" i="7"/>
  <c r="I21" i="7"/>
  <c r="H21" i="7"/>
  <c r="K22" i="1"/>
  <c r="J22" i="1"/>
  <c r="J21" i="5"/>
  <c r="H21" i="6"/>
  <c r="I21" i="6"/>
  <c r="J21" i="6"/>
  <c r="F21" i="5"/>
  <c r="I21" i="5"/>
  <c r="K21" i="6"/>
  <c r="H22" i="1"/>
  <c r="I22" i="1"/>
  <c r="L21" i="7"/>
  <c r="L22" i="1"/>
  <c r="C22" i="1"/>
  <c r="L21" i="5"/>
  <c r="L21" i="6"/>
  <c r="C21" i="5"/>
  <c r="C21" i="6"/>
  <c r="O5" i="1"/>
  <c r="O14" i="6"/>
  <c r="O4" i="6"/>
  <c r="O15" i="1"/>
  <c r="O18" i="6"/>
  <c r="O7" i="6"/>
  <c r="O8" i="6"/>
  <c r="O20" i="1"/>
  <c r="C21" i="7"/>
  <c r="O3" i="1"/>
  <c r="O10" i="6"/>
  <c r="D21" i="7"/>
  <c r="O14" i="5"/>
  <c r="O10" i="5"/>
  <c r="O3" i="6"/>
  <c r="O16" i="5"/>
  <c r="O8" i="1"/>
  <c r="D21" i="6"/>
  <c r="O9" i="5"/>
  <c r="D21" i="5"/>
  <c r="M20" i="6"/>
  <c r="M20" i="5"/>
  <c r="M18" i="6"/>
  <c r="M16" i="1"/>
  <c r="O16" i="1"/>
  <c r="M9" i="1"/>
  <c r="O9" i="1"/>
  <c r="M20" i="1"/>
  <c r="M4" i="1" l="1"/>
  <c r="M22" i="1" s="1"/>
  <c r="M21" i="7"/>
  <c r="E21" i="6"/>
  <c r="M21" i="6"/>
  <c r="E21" i="5"/>
  <c r="M21" i="5"/>
</calcChain>
</file>

<file path=xl/sharedStrings.xml><?xml version="1.0" encoding="utf-8"?>
<sst xmlns="http://schemas.openxmlformats.org/spreadsheetml/2006/main" count="83" uniqueCount="24">
  <si>
    <t>Blok No</t>
  </si>
  <si>
    <t>D-10</t>
  </si>
  <si>
    <t>Daire No</t>
  </si>
  <si>
    <t>B1-10</t>
  </si>
  <si>
    <t>B2-04A</t>
  </si>
  <si>
    <t>B2-04B</t>
  </si>
  <si>
    <t>ÖDENECEK TOPLAM BORÇ</t>
  </si>
  <si>
    <t>SICAK SU BEDELİ</t>
  </si>
  <si>
    <t>ÖDENMİŞ</t>
  </si>
  <si>
    <t>ÖNCEKİ AY TOPLAM BORÇ</t>
  </si>
  <si>
    <t>TOPLAM</t>
  </si>
  <si>
    <t xml:space="preserve"> </t>
  </si>
  <si>
    <t>OKUMA BEDELİ</t>
  </si>
  <si>
    <t>AİDAT   (BU AYIN)</t>
  </si>
  <si>
    <t>GÜNÜ GEÇEN BORÇ</t>
  </si>
  <si>
    <t>ORTAK ISINMA</t>
  </si>
  <si>
    <t>ÖZEL ISINMA</t>
  </si>
  <si>
    <t>SICAK SU HAZIR TUTMA BEDELİ</t>
  </si>
  <si>
    <t>GECİKME FAİZİ (%7)</t>
  </si>
  <si>
    <t>SON ÖDEME TARİHİ AY SONU OLUP, SONRASINDA %7 FAİZ İŞLEYECEKTİR.</t>
  </si>
  <si>
    <t>Tek Seferlik Üst Yönetim Ödemesi</t>
  </si>
  <si>
    <t>BODRUMLARDAKİ TÜM EŞYALARDAN YÖNETİM SORUMLU DEĞİLDİR!</t>
  </si>
  <si>
    <t>NİSAN 2025 ÖDEME TAKİP TABLOSU</t>
  </si>
  <si>
    <t xml:space="preserve">DAİRELERİNİZDEKİ ELEKTRİK KAÇAKLARINDAN  KURTULMAK İÇİN, AİLE KORUMA TAKTIRMANIZI TAVSİYE EDİLİR.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</si>
</sst>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\ _T_L"/>
    <numFmt numFmtId="165" formatCode="#,##0.000000000000"/>
    <numFmt numFmtId="166" formatCode="#,##0.00000000000"/>
    <numFmt numFmtId="167" formatCode="#,##0.000000000"/>
    <numFmt numFmtId="168" formatCode="_-* #,##0.00\ _₺_-;\-* #,##0.00\ _₺_-;_-* &quot;-&quot;??\ _₺_-;_-@_-"/>
  </numFmts>
  <fonts count="14" x14ac:knownFonts="1"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11"/>
      <color indexed="63"/>
      <name val="Tahoma"/>
      <family val="2"/>
      <charset val="162"/>
    </font>
    <font>
      <sz val="8"/>
      <color indexed="63"/>
      <name val="Tahoma"/>
      <family val="2"/>
      <charset val="162"/>
    </font>
    <font>
      <sz val="8"/>
      <color indexed="63"/>
      <name val="Tahoma"/>
      <family val="2"/>
      <charset val="162"/>
    </font>
    <font>
      <sz val="11"/>
      <name val="Arial"/>
      <family val="2"/>
      <charset val="162"/>
    </font>
    <font>
      <sz val="8"/>
      <color indexed="63"/>
      <name val="Tahoma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sz val="11"/>
      <color indexed="63"/>
      <name val="Calibri"/>
      <family val="2"/>
      <charset val="162"/>
      <scheme val="minor"/>
    </font>
    <font>
      <sz val="8"/>
      <color indexed="63"/>
      <name val="Tahoma"/>
      <family val="2"/>
      <charset val="162"/>
    </font>
    <font>
      <sz val="11"/>
      <color theme="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3"/>
      </left>
      <right/>
      <top style="medium">
        <color indexed="63"/>
      </top>
      <bottom style="medium">
        <color indexed="63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168" fontId="13" fillId="0" borderId="0" applyFont="0" applyFill="0" applyBorder="0" applyAlignment="0" applyProtection="0"/>
  </cellStyleXfs>
  <cellXfs count="74">
    <xf numFmtId="0" fontId="0" fillId="0" borderId="0" xfId="0"/>
    <xf numFmtId="0" fontId="0" fillId="0" borderId="1" xfId="0" applyBorder="1"/>
    <xf numFmtId="4" fontId="0" fillId="0" borderId="0" xfId="0" applyNumberFormat="1"/>
    <xf numFmtId="0" fontId="0" fillId="0" borderId="1" xfId="0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/>
    </xf>
    <xf numFmtId="164" fontId="9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/>
    <xf numFmtId="4" fontId="3" fillId="0" borderId="1" xfId="0" applyNumberFormat="1" applyFont="1" applyBorder="1" applyAlignment="1">
      <alignment horizontal="right" vertical="top"/>
    </xf>
    <xf numFmtId="164" fontId="0" fillId="0" borderId="1" xfId="0" applyNumberFormat="1" applyBorder="1" applyAlignment="1">
      <alignment horizontal="center" vertical="center"/>
    </xf>
    <xf numFmtId="164" fontId="9" fillId="0" borderId="1" xfId="0" applyNumberFormat="1" applyFont="1" applyBorder="1" applyAlignment="1">
      <alignment vertical="center"/>
    </xf>
    <xf numFmtId="164" fontId="0" fillId="0" borderId="1" xfId="0" applyNumberFormat="1" applyBorder="1" applyAlignment="1">
      <alignment horizontal="left" vertical="center"/>
    </xf>
    <xf numFmtId="16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left"/>
    </xf>
    <xf numFmtId="164" fontId="0" fillId="0" borderId="1" xfId="0" applyNumberFormat="1" applyFill="1" applyBorder="1" applyAlignment="1">
      <alignment horizontal="left"/>
    </xf>
    <xf numFmtId="4" fontId="0" fillId="0" borderId="1" xfId="0" applyNumberFormat="1" applyFill="1" applyBorder="1" applyAlignment="1">
      <alignment horizontal="left"/>
    </xf>
    <xf numFmtId="164" fontId="9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1" fillId="0" borderId="1" xfId="0" applyNumberFormat="1" applyFont="1" applyBorder="1" applyAlignment="1">
      <alignment horizontal="left" vertical="top"/>
    </xf>
    <xf numFmtId="4" fontId="3" fillId="0" borderId="1" xfId="0" applyNumberFormat="1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left"/>
    </xf>
    <xf numFmtId="4" fontId="2" fillId="0" borderId="1" xfId="0" applyNumberFormat="1" applyFont="1" applyBorder="1" applyAlignment="1">
      <alignment horizontal="left" vertical="top"/>
    </xf>
    <xf numFmtId="4" fontId="0" fillId="0" borderId="1" xfId="0" applyNumberFormat="1" applyBorder="1" applyAlignment="1">
      <alignment horizontal="right"/>
    </xf>
    <xf numFmtId="2" fontId="0" fillId="0" borderId="1" xfId="0" applyNumberFormat="1" applyBorder="1" applyAlignment="1">
      <alignment vertical="top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textRotation="90"/>
    </xf>
    <xf numFmtId="0" fontId="9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left" vertical="top"/>
    </xf>
    <xf numFmtId="165" fontId="0" fillId="0" borderId="0" xfId="0" applyNumberFormat="1"/>
    <xf numFmtId="166" fontId="0" fillId="0" borderId="0" xfId="0" applyNumberFormat="1"/>
    <xf numFmtId="4" fontId="4" fillId="2" borderId="1" xfId="0" applyNumberFormat="1" applyFont="1" applyFill="1" applyBorder="1" applyAlignment="1">
      <alignment horizontal="right" vertical="center" wrapText="1"/>
    </xf>
    <xf numFmtId="2" fontId="0" fillId="0" borderId="0" xfId="0" applyNumberFormat="1"/>
    <xf numFmtId="4" fontId="5" fillId="2" borderId="1" xfId="0" applyNumberFormat="1" applyFont="1" applyFill="1" applyBorder="1" applyAlignment="1">
      <alignment horizontal="right" vertical="center" wrapText="1"/>
    </xf>
    <xf numFmtId="4" fontId="0" fillId="0" borderId="1" xfId="0" applyNumberFormat="1" applyBorder="1" applyAlignment="1">
      <alignment horizontal="left" vertical="center"/>
    </xf>
    <xf numFmtId="4" fontId="0" fillId="0" borderId="1" xfId="0" applyNumberFormat="1" applyFont="1" applyBorder="1" applyAlignment="1">
      <alignment horizontal="left" vertical="center"/>
    </xf>
    <xf numFmtId="4" fontId="0" fillId="0" borderId="1" xfId="0" applyNumberFormat="1" applyFont="1" applyBorder="1" applyAlignment="1">
      <alignment horizontal="right"/>
    </xf>
    <xf numFmtId="164" fontId="0" fillId="0" borderId="1" xfId="0" applyNumberFormat="1" applyFont="1" applyBorder="1" applyAlignment="1">
      <alignment horizontal="left" vertical="top"/>
    </xf>
    <xf numFmtId="4" fontId="0" fillId="0" borderId="1" xfId="0" applyNumberFormat="1" applyFont="1" applyBorder="1" applyAlignment="1">
      <alignment horizontal="left" vertical="top"/>
    </xf>
    <xf numFmtId="4" fontId="0" fillId="0" borderId="1" xfId="0" applyNumberFormat="1" applyFont="1" applyFill="1" applyBorder="1" applyAlignment="1">
      <alignment horizontal="left" vertical="top"/>
    </xf>
    <xf numFmtId="4" fontId="0" fillId="0" borderId="1" xfId="0" applyNumberFormat="1" applyFont="1" applyFill="1" applyBorder="1" applyAlignment="1">
      <alignment horizontal="right"/>
    </xf>
    <xf numFmtId="4" fontId="0" fillId="0" borderId="1" xfId="0" applyNumberFormat="1" applyFont="1" applyFill="1" applyBorder="1" applyAlignment="1">
      <alignment horizontal="left"/>
    </xf>
    <xf numFmtId="4" fontId="0" fillId="0" borderId="1" xfId="0" applyNumberFormat="1" applyFont="1" applyBorder="1" applyAlignment="1">
      <alignment horizontal="left"/>
    </xf>
    <xf numFmtId="4" fontId="7" fillId="0" borderId="1" xfId="0" applyNumberFormat="1" applyFont="1" applyBorder="1"/>
    <xf numFmtId="4" fontId="6" fillId="2" borderId="2" xfId="0" applyNumberFormat="1" applyFont="1" applyFill="1" applyBorder="1" applyAlignment="1">
      <alignment horizontal="right" vertical="center" wrapText="1"/>
    </xf>
    <xf numFmtId="2" fontId="0" fillId="4" borderId="0" xfId="0" applyNumberFormat="1" applyFill="1" applyAlignment="1">
      <alignment wrapText="1"/>
    </xf>
    <xf numFmtId="167" fontId="0" fillId="0" borderId="0" xfId="0" applyNumberFormat="1"/>
    <xf numFmtId="4" fontId="4" fillId="2" borderId="2" xfId="0" applyNumberFormat="1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right" vertical="center" wrapText="1"/>
    </xf>
    <xf numFmtId="4" fontId="8" fillId="2" borderId="2" xfId="0" applyNumberFormat="1" applyFont="1" applyFill="1" applyBorder="1" applyAlignment="1">
      <alignment horizontal="right" vertical="center" wrapText="1"/>
    </xf>
    <xf numFmtId="0" fontId="0" fillId="0" borderId="0" xfId="0" applyFill="1"/>
    <xf numFmtId="2" fontId="0" fillId="0" borderId="0" xfId="0" applyNumberFormat="1" applyFill="1"/>
    <xf numFmtId="4" fontId="12" fillId="2" borderId="2" xfId="0" applyNumberFormat="1" applyFont="1" applyFill="1" applyBorder="1" applyAlignment="1">
      <alignment horizontal="right" vertic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9" fillId="5" borderId="1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textRotation="90"/>
    </xf>
    <xf numFmtId="168" fontId="9" fillId="0" borderId="0" xfId="1" applyFont="1" applyAlignment="1">
      <alignment horizontal="center" vertical="center" wrapText="1"/>
    </xf>
    <xf numFmtId="0" fontId="9" fillId="4" borderId="4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</cellXfs>
  <cellStyles count="2">
    <cellStyle name="Normal" xfId="0" builtinId="0"/>
    <cellStyle name="Virgü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0"/>
  <sheetViews>
    <sheetView zoomScaleNormal="100" workbookViewId="0">
      <selection activeCell="A24" sqref="A24:M26"/>
    </sheetView>
  </sheetViews>
  <sheetFormatPr defaultRowHeight="15" x14ac:dyDescent="0.25"/>
  <cols>
    <col min="1" max="1" width="5" customWidth="1"/>
    <col min="2" max="2" width="8.5703125" bestFit="1" customWidth="1"/>
    <col min="3" max="3" width="14.5703125" customWidth="1"/>
    <col min="4" max="4" width="11.7109375" style="19" customWidth="1"/>
    <col min="5" max="5" width="10.42578125" bestFit="1" customWidth="1"/>
    <col min="6" max="6" width="11.42578125" hidden="1" customWidth="1"/>
    <col min="7" max="7" width="11" customWidth="1"/>
    <col min="8" max="8" width="9.5703125" customWidth="1"/>
    <col min="9" max="9" width="11.28515625" customWidth="1"/>
    <col min="10" max="10" width="11.140625" customWidth="1"/>
    <col min="11" max="11" width="10.5703125" customWidth="1"/>
    <col min="12" max="12" width="11.42578125" bestFit="1" customWidth="1"/>
    <col min="13" max="13" width="19.42578125" customWidth="1"/>
    <col min="14" max="14" width="3.5703125" customWidth="1"/>
    <col min="15" max="15" width="17.42578125" style="34" bestFit="1" customWidth="1"/>
    <col min="16" max="16" width="17.42578125" bestFit="1" customWidth="1"/>
  </cols>
  <sheetData>
    <row r="1" spans="1:16" x14ac:dyDescent="0.25">
      <c r="A1" s="64" t="s">
        <v>22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16" ht="60" x14ac:dyDescent="0.25">
      <c r="A2" s="3" t="s">
        <v>0</v>
      </c>
      <c r="B2" s="28" t="s">
        <v>2</v>
      </c>
      <c r="C2" s="4" t="s">
        <v>9</v>
      </c>
      <c r="D2" s="4" t="s">
        <v>8</v>
      </c>
      <c r="E2" s="4" t="s">
        <v>18</v>
      </c>
      <c r="F2" s="4" t="s">
        <v>20</v>
      </c>
      <c r="G2" s="50" t="s">
        <v>17</v>
      </c>
      <c r="H2" s="4" t="s">
        <v>12</v>
      </c>
      <c r="I2" s="4" t="s">
        <v>15</v>
      </c>
      <c r="J2" s="29" t="s">
        <v>16</v>
      </c>
      <c r="K2" s="4" t="s">
        <v>7</v>
      </c>
      <c r="L2" s="4" t="s">
        <v>13</v>
      </c>
      <c r="M2" s="5" t="s">
        <v>6</v>
      </c>
      <c r="O2" s="47" t="s">
        <v>14</v>
      </c>
    </row>
    <row r="3" spans="1:16" ht="18.95" customHeight="1" x14ac:dyDescent="0.25">
      <c r="A3" s="66" t="s">
        <v>1</v>
      </c>
      <c r="B3" s="27">
        <v>1</v>
      </c>
      <c r="C3" s="14">
        <v>2559.9345807064051</v>
      </c>
      <c r="D3" s="36">
        <v>2560</v>
      </c>
      <c r="E3" s="14"/>
      <c r="F3" s="14"/>
      <c r="G3" s="14">
        <v>60</v>
      </c>
      <c r="H3" s="24">
        <v>69</v>
      </c>
      <c r="I3" s="24">
        <v>390</v>
      </c>
      <c r="J3" s="30">
        <v>0</v>
      </c>
      <c r="K3" s="26">
        <v>343.73783999999995</v>
      </c>
      <c r="L3" s="23">
        <v>1950</v>
      </c>
      <c r="M3" s="7">
        <f>C3-D3+E3+H3+K3+L3+I3+J3+F3+G3</f>
        <v>2812.6724207064049</v>
      </c>
      <c r="N3" s="2"/>
      <c r="O3" s="34">
        <f>C3-D3</f>
        <v>-6.5419293594914052E-2</v>
      </c>
      <c r="P3" s="34"/>
    </row>
    <row r="4" spans="1:16" ht="18.95" customHeight="1" x14ac:dyDescent="0.25">
      <c r="A4" s="66"/>
      <c r="B4" s="27">
        <v>2</v>
      </c>
      <c r="C4" s="14">
        <v>2667.6165389906632</v>
      </c>
      <c r="D4" s="37"/>
      <c r="E4" s="14">
        <f t="shared" ref="E4:E19" si="0">(C4-D4)*0.07</f>
        <v>186.73315772934643</v>
      </c>
      <c r="F4" s="14"/>
      <c r="G4" s="14">
        <v>60</v>
      </c>
      <c r="H4" s="24">
        <v>69</v>
      </c>
      <c r="I4" s="24">
        <v>390</v>
      </c>
      <c r="J4" s="30">
        <v>619.92240000000004</v>
      </c>
      <c r="K4" s="26">
        <v>0</v>
      </c>
      <c r="L4" s="23">
        <v>1950</v>
      </c>
      <c r="M4" s="7">
        <f t="shared" ref="M4:M20" si="1">C4-D4+E4+H4+K4+L4+I4+J4+F4+G4</f>
        <v>5943.2720967200103</v>
      </c>
      <c r="O4" s="34">
        <f t="shared" ref="O4:O20" si="2">C4-D4</f>
        <v>2667.6165389906632</v>
      </c>
    </row>
    <row r="5" spans="1:16" ht="18.95" customHeight="1" x14ac:dyDescent="0.25">
      <c r="A5" s="66"/>
      <c r="B5" s="27">
        <v>3</v>
      </c>
      <c r="C5" s="14">
        <v>3179.9666426856797</v>
      </c>
      <c r="D5" s="37">
        <v>3180</v>
      </c>
      <c r="E5" s="14"/>
      <c r="F5" s="14"/>
      <c r="G5" s="14">
        <v>60</v>
      </c>
      <c r="H5" s="24">
        <v>69</v>
      </c>
      <c r="I5" s="24">
        <v>588</v>
      </c>
      <c r="J5" s="30">
        <v>23.900600000000001</v>
      </c>
      <c r="K5" s="26">
        <v>352.33127999999999</v>
      </c>
      <c r="L5" s="23">
        <v>2200</v>
      </c>
      <c r="M5" s="7">
        <f t="shared" si="1"/>
        <v>3293.1985226856796</v>
      </c>
      <c r="O5" s="34">
        <f t="shared" si="2"/>
        <v>-3.3357314320255682E-2</v>
      </c>
    </row>
    <row r="6" spans="1:16" ht="18.95" customHeight="1" x14ac:dyDescent="0.25">
      <c r="A6" s="66"/>
      <c r="B6" s="27">
        <v>4</v>
      </c>
      <c r="C6" s="14">
        <v>19713.19845632981</v>
      </c>
      <c r="D6" s="33">
        <v>21400</v>
      </c>
      <c r="E6" s="14"/>
      <c r="F6" s="14"/>
      <c r="G6" s="14">
        <v>60</v>
      </c>
      <c r="H6" s="24">
        <v>69</v>
      </c>
      <c r="I6" s="24">
        <v>588</v>
      </c>
      <c r="J6" s="30">
        <v>514.61030000000005</v>
      </c>
      <c r="K6" s="26">
        <v>584.35439999999994</v>
      </c>
      <c r="L6" s="23">
        <v>2200</v>
      </c>
      <c r="M6" s="7">
        <f t="shared" si="1"/>
        <v>2329.1631563298101</v>
      </c>
      <c r="O6" s="34">
        <f t="shared" si="2"/>
        <v>-1686.8015436701899</v>
      </c>
    </row>
    <row r="7" spans="1:16" ht="18.95" customHeight="1" x14ac:dyDescent="0.25">
      <c r="A7" s="66"/>
      <c r="B7" s="27">
        <v>5</v>
      </c>
      <c r="C7" s="14">
        <v>19489.049865240551</v>
      </c>
      <c r="D7" s="33">
        <v>3500</v>
      </c>
      <c r="E7" s="14">
        <f t="shared" si="0"/>
        <v>1119.2334905668388</v>
      </c>
      <c r="F7" s="14"/>
      <c r="G7" s="14">
        <v>60</v>
      </c>
      <c r="H7" s="24">
        <v>69</v>
      </c>
      <c r="I7" s="24">
        <v>588</v>
      </c>
      <c r="J7" s="30">
        <v>711.04349999999999</v>
      </c>
      <c r="K7" s="26">
        <v>17.186879999999999</v>
      </c>
      <c r="L7" s="23">
        <v>2200</v>
      </c>
      <c r="M7" s="7">
        <f t="shared" si="1"/>
        <v>20753.513735807392</v>
      </c>
      <c r="O7" s="34">
        <f t="shared" si="2"/>
        <v>15989.049865240551</v>
      </c>
    </row>
    <row r="8" spans="1:16" ht="18.95" customHeight="1" x14ac:dyDescent="0.25">
      <c r="A8" s="66"/>
      <c r="B8" s="27">
        <v>6</v>
      </c>
      <c r="C8" s="14">
        <v>3100.3516747764293</v>
      </c>
      <c r="D8" s="37">
        <v>3100.35</v>
      </c>
      <c r="E8" s="14"/>
      <c r="F8" s="14"/>
      <c r="G8" s="14">
        <v>60</v>
      </c>
      <c r="H8" s="24">
        <v>69</v>
      </c>
      <c r="I8" s="24">
        <v>588</v>
      </c>
      <c r="J8" s="30">
        <v>247.96889999999999</v>
      </c>
      <c r="K8" s="26">
        <v>103.12128</v>
      </c>
      <c r="L8" s="23">
        <v>2200</v>
      </c>
      <c r="M8" s="7">
        <f t="shared" si="1"/>
        <v>3268.091854776429</v>
      </c>
      <c r="N8" s="2"/>
      <c r="O8" s="34">
        <f t="shared" si="2"/>
        <v>1.6747764293540968E-3</v>
      </c>
    </row>
    <row r="9" spans="1:16" ht="18.95" customHeight="1" thickBot="1" x14ac:dyDescent="0.3">
      <c r="A9" s="66"/>
      <c r="B9" s="27">
        <v>7</v>
      </c>
      <c r="C9" s="14">
        <v>11638.923485227815</v>
      </c>
      <c r="D9" s="37"/>
      <c r="E9" s="14">
        <f t="shared" si="0"/>
        <v>814.72464396594717</v>
      </c>
      <c r="F9" s="14"/>
      <c r="G9" s="14">
        <v>60</v>
      </c>
      <c r="H9" s="24">
        <v>69</v>
      </c>
      <c r="I9" s="24">
        <v>588</v>
      </c>
      <c r="J9" s="30">
        <v>548.9674</v>
      </c>
      <c r="K9" s="26">
        <v>94.527839999999998</v>
      </c>
      <c r="L9" s="23">
        <v>2200</v>
      </c>
      <c r="M9" s="7">
        <f t="shared" si="1"/>
        <v>16014.143369193762</v>
      </c>
      <c r="O9" s="34">
        <f t="shared" si="2"/>
        <v>11638.923485227815</v>
      </c>
    </row>
    <row r="10" spans="1:16" ht="18.95" customHeight="1" thickBot="1" x14ac:dyDescent="0.3">
      <c r="A10" s="66"/>
      <c r="B10" s="27">
        <v>8</v>
      </c>
      <c r="C10" s="14">
        <v>3133.7068707502972</v>
      </c>
      <c r="D10" s="46">
        <v>3134</v>
      </c>
      <c r="E10" s="14"/>
      <c r="F10" s="14"/>
      <c r="G10" s="14">
        <v>60</v>
      </c>
      <c r="H10" s="24">
        <v>69</v>
      </c>
      <c r="I10" s="24">
        <v>588</v>
      </c>
      <c r="J10" s="30">
        <v>142.6568</v>
      </c>
      <c r="K10" s="26">
        <v>51.560639999999999</v>
      </c>
      <c r="L10" s="23">
        <v>2200</v>
      </c>
      <c r="M10" s="7">
        <f t="shared" si="1"/>
        <v>3110.9243107502975</v>
      </c>
      <c r="O10" s="34">
        <f t="shared" si="2"/>
        <v>-0.29312924970281529</v>
      </c>
    </row>
    <row r="11" spans="1:16" ht="18.95" customHeight="1" x14ac:dyDescent="0.25">
      <c r="A11" s="66"/>
      <c r="B11" s="27">
        <v>9</v>
      </c>
      <c r="C11" s="14">
        <v>3551.6116273899993</v>
      </c>
      <c r="D11" s="33">
        <v>3551</v>
      </c>
      <c r="E11" s="14"/>
      <c r="F11" s="14"/>
      <c r="G11" s="14">
        <v>60</v>
      </c>
      <c r="H11" s="24">
        <v>69</v>
      </c>
      <c r="I11" s="24">
        <v>588</v>
      </c>
      <c r="J11" s="30">
        <v>415.27330000000001</v>
      </c>
      <c r="K11" s="26">
        <v>146.08859999999999</v>
      </c>
      <c r="L11" s="23">
        <v>2200</v>
      </c>
      <c r="M11" s="7">
        <f t="shared" si="1"/>
        <v>3478.9735273899992</v>
      </c>
      <c r="O11" s="34">
        <f t="shared" si="2"/>
        <v>0.61162738999928479</v>
      </c>
    </row>
    <row r="12" spans="1:16" ht="18.95" customHeight="1" x14ac:dyDescent="0.25">
      <c r="A12" s="66"/>
      <c r="B12" s="27">
        <v>10</v>
      </c>
      <c r="C12" s="14">
        <v>3760.0708068100002</v>
      </c>
      <c r="D12" s="37">
        <v>3761</v>
      </c>
      <c r="E12" s="14"/>
      <c r="F12" s="14"/>
      <c r="G12" s="14">
        <v>60</v>
      </c>
      <c r="H12" s="24">
        <v>69</v>
      </c>
      <c r="I12" s="24">
        <v>588</v>
      </c>
      <c r="J12" s="30">
        <v>272.6164</v>
      </c>
      <c r="K12" s="26">
        <v>532.79363999999998</v>
      </c>
      <c r="L12" s="23">
        <v>2200</v>
      </c>
      <c r="M12" s="7">
        <f>C12-D12+E12+H12+K12+L12+I12+J12+F12+G12</f>
        <v>3721.48084681</v>
      </c>
      <c r="O12" s="34">
        <f>C12-D12</f>
        <v>-0.92919318999975076</v>
      </c>
      <c r="P12" s="54"/>
    </row>
    <row r="13" spans="1:16" ht="18.95" customHeight="1" x14ac:dyDescent="0.25">
      <c r="A13" s="66"/>
      <c r="B13" s="27">
        <v>11</v>
      </c>
      <c r="C13" s="14">
        <v>3752.6369475662368</v>
      </c>
      <c r="D13" s="37">
        <v>3752.64</v>
      </c>
      <c r="E13" s="14"/>
      <c r="F13" s="14"/>
      <c r="G13" s="14">
        <v>60</v>
      </c>
      <c r="H13" s="24">
        <v>69</v>
      </c>
      <c r="I13" s="24">
        <v>588</v>
      </c>
      <c r="J13" s="30">
        <v>590.79349999999999</v>
      </c>
      <c r="K13" s="26">
        <v>249.20988</v>
      </c>
      <c r="L13" s="23">
        <v>2200</v>
      </c>
      <c r="M13" s="7">
        <f t="shared" si="1"/>
        <v>3757.0003275662366</v>
      </c>
      <c r="O13" s="34">
        <f t="shared" si="2"/>
        <v>-3.0524337630595255E-3</v>
      </c>
    </row>
    <row r="14" spans="1:16" ht="18.95" customHeight="1" x14ac:dyDescent="0.25">
      <c r="A14" s="66"/>
      <c r="B14" s="27">
        <v>12</v>
      </c>
      <c r="C14" s="14">
        <v>3440.7997661065724</v>
      </c>
      <c r="D14" s="33">
        <v>3440</v>
      </c>
      <c r="E14" s="14"/>
      <c r="F14" s="14"/>
      <c r="G14" s="14">
        <v>60</v>
      </c>
      <c r="H14" s="24">
        <v>69</v>
      </c>
      <c r="I14" s="24">
        <v>588</v>
      </c>
      <c r="J14" s="30">
        <v>354.77480000000003</v>
      </c>
      <c r="K14" s="26">
        <v>103.12128</v>
      </c>
      <c r="L14" s="23">
        <v>2200</v>
      </c>
      <c r="M14" s="7">
        <f t="shared" si="1"/>
        <v>3375.6958461065724</v>
      </c>
      <c r="N14" s="2"/>
      <c r="O14" s="34">
        <f t="shared" si="2"/>
        <v>0.79976610657240599</v>
      </c>
    </row>
    <row r="15" spans="1:16" ht="18.95" customHeight="1" x14ac:dyDescent="0.25">
      <c r="A15" s="66"/>
      <c r="B15" s="27">
        <v>13</v>
      </c>
      <c r="C15" s="14">
        <v>6942.4887445012846</v>
      </c>
      <c r="D15" s="37">
        <v>6943</v>
      </c>
      <c r="E15" s="14"/>
      <c r="F15" s="14"/>
      <c r="G15" s="14">
        <v>60</v>
      </c>
      <c r="H15" s="24">
        <v>69</v>
      </c>
      <c r="I15" s="24">
        <v>588</v>
      </c>
      <c r="J15" s="30">
        <v>271.12270000000001</v>
      </c>
      <c r="K15" s="26">
        <v>68.747519999999994</v>
      </c>
      <c r="L15" s="23">
        <v>2200</v>
      </c>
      <c r="M15" s="7">
        <f t="shared" si="1"/>
        <v>3256.3589645012844</v>
      </c>
      <c r="O15" s="34">
        <f t="shared" si="2"/>
        <v>-0.51125549871539988</v>
      </c>
    </row>
    <row r="16" spans="1:16" ht="18.95" customHeight="1" x14ac:dyDescent="0.25">
      <c r="A16" s="66"/>
      <c r="B16" s="27">
        <v>14</v>
      </c>
      <c r="C16" s="14">
        <v>3403.1234206706745</v>
      </c>
      <c r="D16" s="37">
        <v>3256.88</v>
      </c>
      <c r="E16" s="14"/>
      <c r="F16" s="14"/>
      <c r="G16" s="14">
        <v>60</v>
      </c>
      <c r="H16" s="24">
        <v>69</v>
      </c>
      <c r="I16" s="24">
        <v>588</v>
      </c>
      <c r="J16" s="30">
        <v>325.64600000000002</v>
      </c>
      <c r="K16" s="26">
        <v>17.186879999999999</v>
      </c>
      <c r="L16" s="23">
        <v>2200</v>
      </c>
      <c r="M16" s="7">
        <f t="shared" si="1"/>
        <v>3406.0763006706748</v>
      </c>
      <c r="N16" s="2"/>
      <c r="O16" s="34">
        <f t="shared" si="2"/>
        <v>146.24342067067437</v>
      </c>
    </row>
    <row r="17" spans="1:25" ht="18.95" customHeight="1" x14ac:dyDescent="0.25">
      <c r="A17" s="66"/>
      <c r="B17" s="27">
        <v>15</v>
      </c>
      <c r="C17" s="16">
        <v>3333.0699352088404</v>
      </c>
      <c r="D17" s="38">
        <v>3333</v>
      </c>
      <c r="E17" s="14"/>
      <c r="F17" s="14"/>
      <c r="G17" s="14">
        <v>60</v>
      </c>
      <c r="H17" s="24">
        <v>69</v>
      </c>
      <c r="I17" s="24">
        <v>588</v>
      </c>
      <c r="J17" s="30">
        <v>872.37270000000001</v>
      </c>
      <c r="K17" s="26">
        <v>395.29847999999998</v>
      </c>
      <c r="L17" s="23">
        <v>2200</v>
      </c>
      <c r="M17" s="7">
        <f t="shared" si="1"/>
        <v>4184.7411152088407</v>
      </c>
      <c r="N17" s="2"/>
      <c r="O17" s="34">
        <f t="shared" si="2"/>
        <v>6.9935208840433916E-2</v>
      </c>
    </row>
    <row r="18" spans="1:25" ht="18.95" customHeight="1" x14ac:dyDescent="0.25">
      <c r="A18" s="66"/>
      <c r="B18" s="27">
        <v>16</v>
      </c>
      <c r="C18" s="16">
        <v>7867.7855362274568</v>
      </c>
      <c r="D18" s="37">
        <v>5000</v>
      </c>
      <c r="E18" s="14">
        <f t="shared" ref="E18" si="3">(C18-D18)*0.07</f>
        <v>200.74498753592198</v>
      </c>
      <c r="F18" s="14"/>
      <c r="G18" s="14">
        <v>60</v>
      </c>
      <c r="H18" s="24">
        <v>69</v>
      </c>
      <c r="I18" s="24">
        <v>588</v>
      </c>
      <c r="J18" s="30">
        <v>536.27020000000005</v>
      </c>
      <c r="K18" s="26">
        <v>232.02299999999997</v>
      </c>
      <c r="L18" s="23">
        <v>2200</v>
      </c>
      <c r="M18" s="7">
        <f t="shared" si="1"/>
        <v>6753.8237237633793</v>
      </c>
      <c r="O18" s="34">
        <f t="shared" si="2"/>
        <v>2867.7855362274568</v>
      </c>
    </row>
    <row r="19" spans="1:25" ht="18.95" customHeight="1" thickBot="1" x14ac:dyDescent="0.3">
      <c r="A19" s="66"/>
      <c r="B19" s="27">
        <v>17</v>
      </c>
      <c r="C19" s="14">
        <v>3226.8917438000012</v>
      </c>
      <c r="D19" s="37"/>
      <c r="E19" s="14">
        <f t="shared" si="0"/>
        <v>225.88242206600012</v>
      </c>
      <c r="F19" s="14"/>
      <c r="G19" s="14">
        <v>60</v>
      </c>
      <c r="H19" s="24">
        <v>69</v>
      </c>
      <c r="I19" s="24">
        <v>588</v>
      </c>
      <c r="J19" s="30">
        <v>213.61179999999999</v>
      </c>
      <c r="K19" s="26">
        <v>0</v>
      </c>
      <c r="L19" s="23">
        <v>2200</v>
      </c>
      <c r="M19" s="7">
        <f t="shared" si="1"/>
        <v>6583.3859658660012</v>
      </c>
      <c r="N19" s="2"/>
      <c r="O19" s="34">
        <f t="shared" si="2"/>
        <v>3226.8917438000012</v>
      </c>
      <c r="Q19" s="2"/>
      <c r="V19" s="2"/>
      <c r="X19" s="2"/>
      <c r="Y19" s="2"/>
    </row>
    <row r="20" spans="1:25" ht="18.95" customHeight="1" thickBot="1" x14ac:dyDescent="0.3">
      <c r="A20" s="66"/>
      <c r="B20" s="27">
        <v>18</v>
      </c>
      <c r="C20" s="14">
        <v>3737.2448075103894</v>
      </c>
      <c r="D20" s="49">
        <v>3738</v>
      </c>
      <c r="E20" s="14"/>
      <c r="F20" s="14"/>
      <c r="G20" s="14">
        <v>60</v>
      </c>
      <c r="H20" s="24">
        <v>69</v>
      </c>
      <c r="I20" s="24">
        <v>588</v>
      </c>
      <c r="J20" s="30">
        <v>561.66459999999995</v>
      </c>
      <c r="K20" s="26">
        <v>274.99020000000002</v>
      </c>
      <c r="L20" s="23">
        <v>2200</v>
      </c>
      <c r="M20" s="7">
        <f t="shared" si="1"/>
        <v>3752.8996075103896</v>
      </c>
      <c r="O20" s="34">
        <f t="shared" si="2"/>
        <v>-0.75519248961063568</v>
      </c>
    </row>
    <row r="21" spans="1:25" x14ac:dyDescent="0.25">
      <c r="A21" s="66"/>
      <c r="B21" s="27" t="s">
        <v>10</v>
      </c>
      <c r="C21" s="9">
        <f>SUM(C3:C20)</f>
        <v>108498.47145049913</v>
      </c>
      <c r="D21" s="18">
        <f t="shared" ref="D21:M21" si="4">SUM(D3:D20)</f>
        <v>73649.87</v>
      </c>
      <c r="E21" s="9">
        <f>SUM(E3:E20)</f>
        <v>2547.3187018640547</v>
      </c>
      <c r="F21" s="9">
        <f>SUM(F3:F20)</f>
        <v>0</v>
      </c>
      <c r="G21" s="9">
        <f>SUM(G3:G20)</f>
        <v>1080</v>
      </c>
      <c r="H21" s="9">
        <f>SUM(H3:H20)</f>
        <v>1242</v>
      </c>
      <c r="I21" s="9">
        <f t="shared" si="4"/>
        <v>10188</v>
      </c>
      <c r="J21" s="9">
        <f>SUM(J3:J20)</f>
        <v>7223.2158999999992</v>
      </c>
      <c r="K21" s="9">
        <f>SUM(K3:K20)</f>
        <v>3566.2796399999997</v>
      </c>
      <c r="L21" s="9">
        <f t="shared" si="4"/>
        <v>39100</v>
      </c>
      <c r="M21" s="9">
        <f t="shared" si="4"/>
        <v>99795.415692363167</v>
      </c>
    </row>
    <row r="22" spans="1:25" ht="8.25" customHeight="1" x14ac:dyDescent="0.25">
      <c r="A22" s="65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</row>
    <row r="23" spans="1:25" x14ac:dyDescent="0.25">
      <c r="A23" s="68" t="s">
        <v>19</v>
      </c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70"/>
      <c r="N23" s="56"/>
      <c r="O23" s="56"/>
      <c r="P23" s="56"/>
    </row>
    <row r="24" spans="1:25" ht="15" customHeight="1" x14ac:dyDescent="0.25">
      <c r="A24" s="71" t="s">
        <v>23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3"/>
      <c r="N24" s="56"/>
      <c r="O24" s="56"/>
      <c r="P24" s="56"/>
    </row>
    <row r="25" spans="1:25" ht="15" customHeight="1" x14ac:dyDescent="0.25">
      <c r="A25" s="71"/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3"/>
      <c r="N25" s="56"/>
      <c r="O25" s="56"/>
      <c r="P25" s="56"/>
      <c r="R25" s="62"/>
      <c r="S25" s="62"/>
    </row>
    <row r="26" spans="1:25" ht="15" customHeight="1" x14ac:dyDescent="0.25">
      <c r="A26" s="71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3"/>
      <c r="N26" s="56"/>
      <c r="O26" s="56"/>
      <c r="P26" s="56"/>
    </row>
    <row r="27" spans="1:25" ht="15" customHeight="1" x14ac:dyDescent="0.25">
      <c r="A27" s="71" t="s">
        <v>21</v>
      </c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3"/>
      <c r="N27" s="56"/>
      <c r="O27" s="56"/>
      <c r="P27" s="56"/>
    </row>
    <row r="28" spans="1:25" ht="15" customHeight="1" x14ac:dyDescent="0.25">
      <c r="A28" s="71"/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3"/>
      <c r="N28" s="56"/>
      <c r="O28" s="56"/>
      <c r="P28" s="56"/>
    </row>
    <row r="29" spans="1:25" x14ac:dyDescent="0.25">
      <c r="A29" s="67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56"/>
      <c r="O29" s="56"/>
      <c r="P29" s="56"/>
    </row>
    <row r="30" spans="1:25" x14ac:dyDescent="0.25">
      <c r="A30" s="56"/>
      <c r="B30" s="56"/>
      <c r="C30" s="56"/>
      <c r="D30" s="57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</row>
  </sheetData>
  <mergeCells count="7">
    <mergeCell ref="A1:M1"/>
    <mergeCell ref="A22:M22"/>
    <mergeCell ref="A3:A21"/>
    <mergeCell ref="A29:M29"/>
    <mergeCell ref="A23:M23"/>
    <mergeCell ref="A24:M26"/>
    <mergeCell ref="A27:M28"/>
  </mergeCells>
  <pageMargins left="0.39370078740157483" right="0" top="0.39370078740157483" bottom="0" header="0.31496062992125984" footer="0.31496062992125984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4"/>
  <sheetViews>
    <sheetView zoomScaleNormal="100" workbookViewId="0">
      <selection activeCell="A25" sqref="A25:M27"/>
    </sheetView>
  </sheetViews>
  <sheetFormatPr defaultRowHeight="15" x14ac:dyDescent="0.25"/>
  <cols>
    <col min="1" max="1" width="5" customWidth="1"/>
    <col min="2" max="2" width="8.5703125" bestFit="1" customWidth="1"/>
    <col min="3" max="3" width="13.5703125" bestFit="1" customWidth="1"/>
    <col min="4" max="4" width="11.140625" customWidth="1"/>
    <col min="5" max="5" width="10.42578125" bestFit="1" customWidth="1"/>
    <col min="6" max="6" width="11.42578125" hidden="1" customWidth="1"/>
    <col min="7" max="7" width="11.140625" bestFit="1" customWidth="1"/>
    <col min="8" max="8" width="8.7109375" customWidth="1"/>
    <col min="9" max="9" width="11.42578125" bestFit="1" customWidth="1"/>
    <col min="10" max="11" width="10.42578125" bestFit="1" customWidth="1"/>
    <col min="12" max="12" width="11.42578125" bestFit="1" customWidth="1"/>
    <col min="13" max="13" width="16.28515625" customWidth="1"/>
    <col min="14" max="14" width="0.85546875" customWidth="1"/>
    <col min="15" max="15" width="13.28515625" style="34" bestFit="1" customWidth="1"/>
    <col min="22" max="22" width="16.28515625" bestFit="1" customWidth="1"/>
  </cols>
  <sheetData>
    <row r="1" spans="1:26" x14ac:dyDescent="0.25">
      <c r="A1" s="64" t="s">
        <v>22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26" ht="60" x14ac:dyDescent="0.25">
      <c r="A2" s="3" t="s">
        <v>0</v>
      </c>
      <c r="B2" s="28" t="s">
        <v>2</v>
      </c>
      <c r="C2" s="4" t="s">
        <v>9</v>
      </c>
      <c r="D2" s="4" t="s">
        <v>8</v>
      </c>
      <c r="E2" s="4" t="s">
        <v>18</v>
      </c>
      <c r="F2" s="4" t="s">
        <v>20</v>
      </c>
      <c r="G2" s="50" t="s">
        <v>17</v>
      </c>
      <c r="H2" s="4" t="s">
        <v>12</v>
      </c>
      <c r="I2" s="4" t="s">
        <v>15</v>
      </c>
      <c r="J2" s="29" t="s">
        <v>16</v>
      </c>
      <c r="K2" s="4" t="s">
        <v>7</v>
      </c>
      <c r="L2" s="4" t="s">
        <v>13</v>
      </c>
      <c r="M2" s="5" t="s">
        <v>6</v>
      </c>
      <c r="O2" s="47" t="s">
        <v>14</v>
      </c>
    </row>
    <row r="3" spans="1:26" ht="18.95" customHeight="1" x14ac:dyDescent="0.25">
      <c r="A3" s="66" t="s">
        <v>3</v>
      </c>
      <c r="B3" s="27">
        <v>1</v>
      </c>
      <c r="C3" s="13">
        <v>4523.6355663999993</v>
      </c>
      <c r="D3" s="45">
        <v>4523.6400000000003</v>
      </c>
      <c r="E3" s="14"/>
      <c r="F3" s="14"/>
      <c r="G3" s="14">
        <v>60</v>
      </c>
      <c r="H3" s="21">
        <v>69</v>
      </c>
      <c r="I3" s="21">
        <v>1490</v>
      </c>
      <c r="J3" s="30">
        <v>35.103999999999999</v>
      </c>
      <c r="K3" s="21">
        <v>34.373759999999997</v>
      </c>
      <c r="L3" s="22">
        <v>2700</v>
      </c>
      <c r="M3" s="7">
        <f t="shared" ref="M3:M20" si="0">C3-D3+E3+H3+K3+L3+I3+J3+F3+G3</f>
        <v>4388.4733263999997</v>
      </c>
      <c r="O3" s="34">
        <f>C3-D3</f>
        <v>-4.4336000009934651E-3</v>
      </c>
      <c r="Q3" s="2"/>
    </row>
    <row r="4" spans="1:26" ht="18.95" customHeight="1" x14ac:dyDescent="0.25">
      <c r="A4" s="66"/>
      <c r="B4" s="27">
        <v>2</v>
      </c>
      <c r="C4" s="13">
        <v>5722.3464468246666</v>
      </c>
      <c r="D4" s="39">
        <v>5750</v>
      </c>
      <c r="E4" s="14"/>
      <c r="F4" s="14"/>
      <c r="G4" s="14">
        <v>60</v>
      </c>
      <c r="H4" s="21">
        <v>69</v>
      </c>
      <c r="I4" s="21">
        <v>1490</v>
      </c>
      <c r="J4" s="30">
        <v>894.03269999999998</v>
      </c>
      <c r="K4" s="21">
        <v>352.33127999999999</v>
      </c>
      <c r="L4" s="22">
        <v>2700</v>
      </c>
      <c r="M4" s="7">
        <f t="shared" si="0"/>
        <v>5537.7104268246658</v>
      </c>
      <c r="O4" s="34">
        <f t="shared" ref="O4:O20" si="1">C4-D4</f>
        <v>-27.6535531753334</v>
      </c>
      <c r="V4" s="48"/>
    </row>
    <row r="5" spans="1:26" ht="18.95" customHeight="1" x14ac:dyDescent="0.25">
      <c r="A5" s="66"/>
      <c r="B5" s="27">
        <v>3</v>
      </c>
      <c r="C5" s="13">
        <v>5032.288573016117</v>
      </c>
      <c r="D5" s="40"/>
      <c r="E5" s="14">
        <f t="shared" ref="E5:E11" si="2">(C5-D5)*0.07</f>
        <v>352.2602001111282</v>
      </c>
      <c r="F5" s="14"/>
      <c r="G5" s="14">
        <v>60</v>
      </c>
      <c r="H5" s="21">
        <v>69</v>
      </c>
      <c r="I5" s="21">
        <v>1490</v>
      </c>
      <c r="J5" s="30">
        <v>398.84160000000003</v>
      </c>
      <c r="K5" s="21">
        <v>137.49503999999999</v>
      </c>
      <c r="L5" s="22">
        <v>2700</v>
      </c>
      <c r="M5" s="7">
        <f t="shared" si="0"/>
        <v>10239.885413127246</v>
      </c>
      <c r="O5" s="34">
        <f t="shared" si="1"/>
        <v>5032.288573016117</v>
      </c>
    </row>
    <row r="6" spans="1:26" ht="18.95" customHeight="1" x14ac:dyDescent="0.25">
      <c r="A6" s="66"/>
      <c r="B6" s="27">
        <v>4</v>
      </c>
      <c r="C6" s="13">
        <v>5751.5335653607735</v>
      </c>
      <c r="D6" s="33">
        <v>5750</v>
      </c>
      <c r="E6" s="14"/>
      <c r="F6" s="14"/>
      <c r="G6" s="14">
        <v>60</v>
      </c>
      <c r="H6" s="21">
        <v>69</v>
      </c>
      <c r="I6" s="21">
        <v>1490</v>
      </c>
      <c r="J6" s="30">
        <v>593.03420000000006</v>
      </c>
      <c r="K6" s="21">
        <v>429.67223999999999</v>
      </c>
      <c r="L6" s="22">
        <v>2700</v>
      </c>
      <c r="M6" s="7">
        <f t="shared" si="0"/>
        <v>5343.2400053607735</v>
      </c>
      <c r="O6" s="34">
        <f t="shared" si="1"/>
        <v>1.5335653607735367</v>
      </c>
      <c r="S6" s="2"/>
      <c r="V6" s="2"/>
      <c r="Z6" s="2"/>
    </row>
    <row r="7" spans="1:26" ht="18.95" customHeight="1" x14ac:dyDescent="0.25">
      <c r="A7" s="66"/>
      <c r="B7" s="27">
        <v>5</v>
      </c>
      <c r="C7" s="13">
        <v>5773.7090872760082</v>
      </c>
      <c r="D7" s="40">
        <v>5773.71</v>
      </c>
      <c r="E7" s="14"/>
      <c r="F7" s="14"/>
      <c r="G7" s="14">
        <v>60</v>
      </c>
      <c r="H7" s="21">
        <v>69</v>
      </c>
      <c r="I7" s="21">
        <v>1490</v>
      </c>
      <c r="J7" s="30">
        <v>693.86500000000001</v>
      </c>
      <c r="K7" s="21">
        <v>352.33127999999999</v>
      </c>
      <c r="L7" s="22">
        <v>2700</v>
      </c>
      <c r="M7" s="7">
        <f t="shared" si="0"/>
        <v>5365.1953672760083</v>
      </c>
      <c r="O7" s="34">
        <f t="shared" si="1"/>
        <v>-9.1272399185982067E-4</v>
      </c>
    </row>
    <row r="8" spans="1:26" ht="18.95" customHeight="1" x14ac:dyDescent="0.25">
      <c r="A8" s="66"/>
      <c r="B8" s="27">
        <v>6</v>
      </c>
      <c r="C8" s="13">
        <v>4855.2061375700005</v>
      </c>
      <c r="D8" s="33">
        <v>4855.21</v>
      </c>
      <c r="E8" s="14"/>
      <c r="F8" s="14"/>
      <c r="G8" s="14">
        <v>60</v>
      </c>
      <c r="H8" s="21">
        <v>69</v>
      </c>
      <c r="I8" s="21">
        <v>1490</v>
      </c>
      <c r="J8" s="30">
        <v>259.91919999999999</v>
      </c>
      <c r="K8" s="21">
        <v>111.71472</v>
      </c>
      <c r="L8" s="22">
        <v>2700</v>
      </c>
      <c r="M8" s="7">
        <f t="shared" si="0"/>
        <v>4690.6300575700006</v>
      </c>
      <c r="O8" s="34">
        <f t="shared" si="1"/>
        <v>-3.8624299995717593E-3</v>
      </c>
      <c r="P8" s="2"/>
      <c r="Q8" s="2"/>
    </row>
    <row r="9" spans="1:26" ht="18.95" customHeight="1" x14ac:dyDescent="0.25">
      <c r="A9" s="66"/>
      <c r="B9" s="27">
        <v>7</v>
      </c>
      <c r="C9" s="13">
        <v>5481.1893658641384</v>
      </c>
      <c r="D9" s="38">
        <f>2500+1700</f>
        <v>4200</v>
      </c>
      <c r="E9" s="14">
        <f t="shared" si="2"/>
        <v>89.683255610489695</v>
      </c>
      <c r="F9" s="14"/>
      <c r="G9" s="14">
        <v>60</v>
      </c>
      <c r="H9" s="21">
        <v>69</v>
      </c>
      <c r="I9" s="21">
        <v>1490</v>
      </c>
      <c r="J9" s="30">
        <v>360.75</v>
      </c>
      <c r="K9" s="21">
        <v>180.46235999999999</v>
      </c>
      <c r="L9" s="22">
        <v>2700</v>
      </c>
      <c r="M9" s="7">
        <f t="shared" si="0"/>
        <v>6231.084981474628</v>
      </c>
      <c r="O9" s="34">
        <f t="shared" si="1"/>
        <v>1281.1893658641384</v>
      </c>
    </row>
    <row r="10" spans="1:26" ht="18.95" customHeight="1" x14ac:dyDescent="0.25">
      <c r="A10" s="66"/>
      <c r="B10" s="27">
        <v>8</v>
      </c>
      <c r="C10" s="13">
        <v>5132.7923614624078</v>
      </c>
      <c r="D10" s="39">
        <v>5135</v>
      </c>
      <c r="E10" s="14"/>
      <c r="F10" s="14"/>
      <c r="G10" s="14">
        <v>60</v>
      </c>
      <c r="H10" s="21">
        <v>69</v>
      </c>
      <c r="I10" s="21">
        <v>1490</v>
      </c>
      <c r="J10" s="30">
        <v>537.76400000000001</v>
      </c>
      <c r="K10" s="21">
        <v>42.967199999999998</v>
      </c>
      <c r="L10" s="22">
        <v>2700</v>
      </c>
      <c r="M10" s="7">
        <f t="shared" si="0"/>
        <v>4897.523561462408</v>
      </c>
      <c r="O10" s="34">
        <f t="shared" si="1"/>
        <v>-2.2076385375921745</v>
      </c>
    </row>
    <row r="11" spans="1:26" ht="18.95" customHeight="1" x14ac:dyDescent="0.25">
      <c r="A11" s="66"/>
      <c r="B11" s="27">
        <v>9</v>
      </c>
      <c r="C11" s="13">
        <v>5709.2139575811025</v>
      </c>
      <c r="D11" s="39"/>
      <c r="E11" s="14">
        <f t="shared" si="2"/>
        <v>399.64497703067724</v>
      </c>
      <c r="F11" s="14"/>
      <c r="G11" s="14">
        <v>60</v>
      </c>
      <c r="H11" s="21">
        <v>69</v>
      </c>
      <c r="I11" s="21">
        <v>1490</v>
      </c>
      <c r="J11" s="30">
        <v>1098.6818000000001</v>
      </c>
      <c r="K11" s="21">
        <v>180.46235999999999</v>
      </c>
      <c r="L11" s="22">
        <v>2700</v>
      </c>
      <c r="M11" s="7">
        <f t="shared" si="0"/>
        <v>11707.00309461178</v>
      </c>
      <c r="O11" s="34">
        <f t="shared" si="1"/>
        <v>5709.2139575811025</v>
      </c>
    </row>
    <row r="12" spans="1:26" ht="18.95" customHeight="1" x14ac:dyDescent="0.25">
      <c r="A12" s="66"/>
      <c r="B12" s="27">
        <v>10</v>
      </c>
      <c r="C12" s="13">
        <v>5655.2536096589702</v>
      </c>
      <c r="D12" s="39">
        <v>5656</v>
      </c>
      <c r="E12" s="14"/>
      <c r="F12" s="14"/>
      <c r="G12" s="14">
        <v>60</v>
      </c>
      <c r="H12" s="21">
        <v>69</v>
      </c>
      <c r="I12" s="21">
        <v>1490</v>
      </c>
      <c r="J12" s="30">
        <v>701.33389999999997</v>
      </c>
      <c r="K12" s="21">
        <v>395.29847999999998</v>
      </c>
      <c r="L12" s="22">
        <v>2700</v>
      </c>
      <c r="M12" s="7">
        <f t="shared" si="0"/>
        <v>5414.8859896589693</v>
      </c>
      <c r="O12" s="34">
        <f t="shared" si="1"/>
        <v>-0.74639034102983715</v>
      </c>
    </row>
    <row r="13" spans="1:26" ht="18.95" customHeight="1" x14ac:dyDescent="0.25">
      <c r="A13" s="66"/>
      <c r="B13" s="27">
        <v>11</v>
      </c>
      <c r="C13" s="13">
        <v>5665.7468939141982</v>
      </c>
      <c r="D13" s="40">
        <v>5666</v>
      </c>
      <c r="E13" s="14"/>
      <c r="F13" s="14"/>
      <c r="G13" s="14">
        <v>60</v>
      </c>
      <c r="H13" s="21">
        <v>69</v>
      </c>
      <c r="I13" s="21">
        <v>1490</v>
      </c>
      <c r="J13" s="30">
        <v>808.13980000000004</v>
      </c>
      <c r="K13" s="21">
        <v>317.95751999999999</v>
      </c>
      <c r="L13" s="22">
        <v>2700</v>
      </c>
      <c r="M13" s="7">
        <f t="shared" si="0"/>
        <v>5444.844213914198</v>
      </c>
      <c r="N13" t="s">
        <v>11</v>
      </c>
      <c r="O13" s="34">
        <f t="shared" si="1"/>
        <v>-0.25310608580184635</v>
      </c>
    </row>
    <row r="14" spans="1:26" ht="18.95" customHeight="1" x14ac:dyDescent="0.25">
      <c r="A14" s="66"/>
      <c r="B14" s="27">
        <v>12</v>
      </c>
      <c r="C14" s="13">
        <v>5293.6802200000002</v>
      </c>
      <c r="D14" s="39">
        <v>5294</v>
      </c>
      <c r="E14" s="14"/>
      <c r="F14" s="14"/>
      <c r="G14" s="14">
        <v>60</v>
      </c>
      <c r="H14" s="21">
        <v>69</v>
      </c>
      <c r="I14" s="21">
        <v>1490</v>
      </c>
      <c r="J14" s="30">
        <v>412.28570000000002</v>
      </c>
      <c r="K14" s="21">
        <v>300.77064000000001</v>
      </c>
      <c r="L14" s="22">
        <v>2700</v>
      </c>
      <c r="M14" s="7">
        <f t="shared" si="0"/>
        <v>5031.7365600000012</v>
      </c>
      <c r="O14" s="34">
        <f t="shared" si="1"/>
        <v>-0.31977999999980966</v>
      </c>
    </row>
    <row r="15" spans="1:26" ht="18.95" customHeight="1" x14ac:dyDescent="0.25">
      <c r="A15" s="66"/>
      <c r="B15" s="27">
        <v>13</v>
      </c>
      <c r="C15" s="13">
        <v>5172.1898799999999</v>
      </c>
      <c r="D15" s="33">
        <v>5173</v>
      </c>
      <c r="E15" s="14"/>
      <c r="F15" s="14"/>
      <c r="G15" s="14">
        <v>60</v>
      </c>
      <c r="H15" s="21">
        <v>69</v>
      </c>
      <c r="I15" s="21">
        <v>1490</v>
      </c>
      <c r="J15" s="30">
        <v>259.17230000000001</v>
      </c>
      <c r="K15" s="21">
        <v>206.24267999999998</v>
      </c>
      <c r="L15" s="22">
        <v>2700</v>
      </c>
      <c r="M15" s="7">
        <f t="shared" si="0"/>
        <v>4783.6048599999995</v>
      </c>
      <c r="O15" s="34">
        <f t="shared" si="1"/>
        <v>-0.81012000000009721</v>
      </c>
      <c r="R15" s="53"/>
    </row>
    <row r="16" spans="1:26" ht="18.95" customHeight="1" x14ac:dyDescent="0.25">
      <c r="A16" s="66"/>
      <c r="B16" s="27">
        <v>14</v>
      </c>
      <c r="C16" s="13">
        <v>5590.7441370186825</v>
      </c>
      <c r="D16" s="33">
        <v>5500</v>
      </c>
      <c r="E16" s="14"/>
      <c r="F16" s="14"/>
      <c r="G16" s="14">
        <v>60</v>
      </c>
      <c r="H16" s="21">
        <v>69</v>
      </c>
      <c r="I16" s="21">
        <v>1490</v>
      </c>
      <c r="J16" s="30">
        <v>821.58389999999997</v>
      </c>
      <c r="K16" s="21">
        <v>283.58364</v>
      </c>
      <c r="L16" s="22">
        <v>2700</v>
      </c>
      <c r="M16" s="7">
        <f t="shared" si="0"/>
        <v>5514.911677018682</v>
      </c>
      <c r="O16" s="34">
        <f t="shared" si="1"/>
        <v>90.744137018682522</v>
      </c>
    </row>
    <row r="17" spans="1:21" ht="18.95" customHeight="1" x14ac:dyDescent="0.25">
      <c r="A17" s="66"/>
      <c r="B17" s="27">
        <v>15</v>
      </c>
      <c r="C17" s="13">
        <v>5120.1336198044955</v>
      </c>
      <c r="D17" s="38">
        <v>5121</v>
      </c>
      <c r="E17" s="14"/>
      <c r="F17" s="14"/>
      <c r="G17" s="14">
        <v>60</v>
      </c>
      <c r="H17" s="21">
        <v>69</v>
      </c>
      <c r="I17" s="21">
        <v>1490</v>
      </c>
      <c r="J17" s="30">
        <v>309.96120000000002</v>
      </c>
      <c r="K17" s="21">
        <v>0</v>
      </c>
      <c r="L17" s="22">
        <v>2700</v>
      </c>
      <c r="M17" s="7">
        <f t="shared" si="0"/>
        <v>4628.0948198044953</v>
      </c>
      <c r="O17" s="34">
        <f t="shared" si="1"/>
        <v>-0.86638019550446188</v>
      </c>
    </row>
    <row r="18" spans="1:21" ht="18.95" customHeight="1" x14ac:dyDescent="0.25">
      <c r="A18" s="66"/>
      <c r="B18" s="27">
        <v>16</v>
      </c>
      <c r="C18" s="13">
        <v>5643.0855171945077</v>
      </c>
      <c r="D18" s="41">
        <v>5600</v>
      </c>
      <c r="E18" s="14"/>
      <c r="F18" s="14"/>
      <c r="G18" s="14">
        <v>60</v>
      </c>
      <c r="H18" s="21">
        <v>69</v>
      </c>
      <c r="I18" s="21">
        <v>1490</v>
      </c>
      <c r="J18" s="30">
        <v>554.94259999999997</v>
      </c>
      <c r="K18" s="21">
        <v>498.41987999999998</v>
      </c>
      <c r="L18" s="22">
        <v>2700</v>
      </c>
      <c r="M18" s="7">
        <f t="shared" si="0"/>
        <v>5415.4479971945075</v>
      </c>
      <c r="O18" s="34">
        <f>C18-D18-2400</f>
        <v>-2356.9144828054923</v>
      </c>
    </row>
    <row r="19" spans="1:21" ht="18.95" customHeight="1" x14ac:dyDescent="0.25">
      <c r="A19" s="66"/>
      <c r="B19" s="27">
        <v>17</v>
      </c>
      <c r="C19" s="13">
        <v>5982.1577375978695</v>
      </c>
      <c r="D19" s="40">
        <v>5982.16</v>
      </c>
      <c r="E19" s="14"/>
      <c r="F19" s="14"/>
      <c r="G19" s="14">
        <v>60</v>
      </c>
      <c r="H19" s="21">
        <v>69</v>
      </c>
      <c r="I19" s="21">
        <v>1490</v>
      </c>
      <c r="J19" s="30">
        <v>1171.1305</v>
      </c>
      <c r="K19" s="21">
        <v>335.14439999999996</v>
      </c>
      <c r="L19" s="22">
        <v>2700</v>
      </c>
      <c r="M19" s="7">
        <f t="shared" si="0"/>
        <v>5825.27263759787</v>
      </c>
      <c r="O19" s="34">
        <f t="shared" si="1"/>
        <v>-2.2624021303272457E-3</v>
      </c>
    </row>
    <row r="20" spans="1:21" ht="18.95" customHeight="1" x14ac:dyDescent="0.25">
      <c r="A20" s="66"/>
      <c r="B20" s="27">
        <v>18</v>
      </c>
      <c r="C20" s="13">
        <v>15916.80575001113</v>
      </c>
      <c r="D20" s="39">
        <v>16000</v>
      </c>
      <c r="E20" s="14"/>
      <c r="F20" s="14"/>
      <c r="G20" s="14">
        <v>60</v>
      </c>
      <c r="H20" s="21">
        <v>69</v>
      </c>
      <c r="I20" s="21">
        <v>1490</v>
      </c>
      <c r="J20" s="30">
        <v>681.16769999999997</v>
      </c>
      <c r="K20" s="21">
        <v>266.39675999999997</v>
      </c>
      <c r="L20" s="22">
        <v>2700</v>
      </c>
      <c r="M20" s="7">
        <f t="shared" si="0"/>
        <v>5183.3702100111295</v>
      </c>
      <c r="O20" s="34">
        <f t="shared" si="1"/>
        <v>-83.19424998887007</v>
      </c>
    </row>
    <row r="21" spans="1:21" ht="18.95" customHeight="1" x14ac:dyDescent="0.25">
      <c r="A21" s="66"/>
      <c r="B21" s="1"/>
      <c r="C21" s="6"/>
      <c r="D21" s="11"/>
      <c r="E21" s="14"/>
      <c r="F21" s="14"/>
      <c r="G21" s="14"/>
      <c r="H21" s="20"/>
      <c r="I21" s="21"/>
      <c r="J21" s="30"/>
      <c r="K21" s="10"/>
      <c r="L21" s="8"/>
      <c r="M21" s="7"/>
    </row>
    <row r="22" spans="1:21" x14ac:dyDescent="0.25">
      <c r="A22" s="66"/>
      <c r="B22" s="27" t="s">
        <v>10</v>
      </c>
      <c r="C22" s="9">
        <f t="shared" ref="C22:M22" si="3">SUM(C3:C20)</f>
        <v>108021.71242655505</v>
      </c>
      <c r="D22" s="9">
        <f t="shared" si="3"/>
        <v>95979.72</v>
      </c>
      <c r="E22" s="9">
        <f t="shared" si="3"/>
        <v>841.58843275229515</v>
      </c>
      <c r="F22" s="9">
        <f t="shared" si="3"/>
        <v>0</v>
      </c>
      <c r="G22" s="9">
        <f t="shared" si="3"/>
        <v>1080</v>
      </c>
      <c r="H22" s="9">
        <f t="shared" si="3"/>
        <v>1242</v>
      </c>
      <c r="I22" s="9">
        <f t="shared" si="3"/>
        <v>26820</v>
      </c>
      <c r="J22" s="9">
        <f t="shared" si="3"/>
        <v>10591.710099999998</v>
      </c>
      <c r="K22" s="9">
        <f t="shared" si="3"/>
        <v>4425.6242399999992</v>
      </c>
      <c r="L22" s="9">
        <f t="shared" si="3"/>
        <v>48600</v>
      </c>
      <c r="M22" s="9">
        <f t="shared" si="3"/>
        <v>105642.91519930738</v>
      </c>
    </row>
    <row r="23" spans="1:21" ht="8.25" customHeight="1" x14ac:dyDescent="0.25">
      <c r="A23" s="65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</row>
    <row r="24" spans="1:21" x14ac:dyDescent="0.25">
      <c r="A24" s="68" t="s">
        <v>19</v>
      </c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70"/>
      <c r="N24" s="58"/>
      <c r="O24" s="58"/>
      <c r="P24" s="58"/>
      <c r="Q24" s="56"/>
      <c r="R24" s="56"/>
      <c r="S24" s="56"/>
      <c r="T24" s="56"/>
      <c r="U24" s="56"/>
    </row>
    <row r="25" spans="1:21" ht="15" customHeight="1" x14ac:dyDescent="0.25">
      <c r="A25" s="71" t="s">
        <v>23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3"/>
      <c r="N25" s="58"/>
      <c r="O25" s="58"/>
      <c r="P25" s="58"/>
      <c r="Q25" s="56"/>
      <c r="R25" s="56"/>
      <c r="S25" s="56"/>
      <c r="T25" s="56"/>
      <c r="U25" s="56"/>
    </row>
    <row r="26" spans="1:21" x14ac:dyDescent="0.25">
      <c r="A26" s="71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3"/>
      <c r="N26" s="58"/>
      <c r="O26" s="58"/>
      <c r="P26" s="58"/>
      <c r="Q26" s="56"/>
      <c r="R26" s="56"/>
      <c r="S26" s="56"/>
      <c r="T26" s="56"/>
      <c r="U26" s="56"/>
    </row>
    <row r="27" spans="1:21" x14ac:dyDescent="0.25">
      <c r="A27" s="71"/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3"/>
      <c r="N27" s="58"/>
      <c r="O27" s="58"/>
      <c r="P27" s="58"/>
      <c r="Q27" s="56"/>
      <c r="R27" s="56"/>
      <c r="S27" s="56"/>
      <c r="T27" s="56"/>
      <c r="U27" s="56"/>
    </row>
    <row r="28" spans="1:21" ht="15" customHeight="1" x14ac:dyDescent="0.25">
      <c r="A28" s="71" t="s">
        <v>21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3"/>
      <c r="N28" s="58"/>
      <c r="O28" s="58"/>
      <c r="P28" s="58"/>
      <c r="Q28" s="56"/>
      <c r="R28" s="56"/>
      <c r="S28" s="56"/>
      <c r="T28" s="56"/>
      <c r="U28" s="56"/>
    </row>
    <row r="29" spans="1:21" ht="15" customHeight="1" x14ac:dyDescent="0.25">
      <c r="A29" s="71"/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3"/>
      <c r="N29" s="58"/>
      <c r="O29" s="58"/>
      <c r="P29" s="58"/>
      <c r="Q29" s="56"/>
      <c r="R29" s="56"/>
      <c r="S29" s="56"/>
      <c r="T29" s="56"/>
      <c r="U29" s="56"/>
    </row>
    <row r="30" spans="1:21" x14ac:dyDescent="0.25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58"/>
      <c r="O30" s="58"/>
      <c r="P30" s="58"/>
      <c r="Q30" s="56"/>
      <c r="R30" s="56"/>
      <c r="S30" s="56"/>
      <c r="T30" s="56"/>
      <c r="U30" s="56"/>
    </row>
    <row r="31" spans="1:21" ht="15" customHeight="1" x14ac:dyDescent="0.25">
      <c r="A31" s="58"/>
      <c r="B31" s="58"/>
      <c r="C31" s="58"/>
      <c r="D31" s="59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6"/>
      <c r="R31" s="56"/>
      <c r="S31" s="56"/>
      <c r="T31" s="56"/>
      <c r="U31" s="56"/>
    </row>
    <row r="32" spans="1:21" ht="15" customHeight="1" x14ac:dyDescent="0.25">
      <c r="D32" s="19"/>
    </row>
    <row r="33" spans="4:4" x14ac:dyDescent="0.25">
      <c r="D33" s="19"/>
    </row>
    <row r="34" spans="4:4" x14ac:dyDescent="0.25">
      <c r="D34" s="19"/>
    </row>
  </sheetData>
  <mergeCells count="7">
    <mergeCell ref="A1:M1"/>
    <mergeCell ref="A23:M23"/>
    <mergeCell ref="A3:A22"/>
    <mergeCell ref="A30:M30"/>
    <mergeCell ref="A25:M27"/>
    <mergeCell ref="A24:M24"/>
    <mergeCell ref="A28:M29"/>
  </mergeCells>
  <pageMargins left="0.47244094488188981" right="0" top="0.39370078740157483" bottom="0.19685039370078741" header="0" footer="0"/>
  <pageSetup paperSize="9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zoomScaleNormal="100" workbookViewId="0">
      <selection activeCell="A24" sqref="A24:M26"/>
    </sheetView>
  </sheetViews>
  <sheetFormatPr defaultRowHeight="15" x14ac:dyDescent="0.25"/>
  <cols>
    <col min="1" max="1" width="5" customWidth="1"/>
    <col min="2" max="2" width="8.5703125" bestFit="1" customWidth="1"/>
    <col min="3" max="3" width="13.5703125" bestFit="1" customWidth="1"/>
    <col min="4" max="4" width="13.140625" customWidth="1"/>
    <col min="5" max="5" width="10.42578125" bestFit="1" customWidth="1"/>
    <col min="6" max="6" width="11.7109375" hidden="1" customWidth="1"/>
    <col min="7" max="7" width="11.140625" bestFit="1" customWidth="1"/>
    <col min="8" max="8" width="8.85546875" bestFit="1" customWidth="1"/>
    <col min="9" max="9" width="11.42578125" bestFit="1" customWidth="1"/>
    <col min="10" max="10" width="11.140625" customWidth="1"/>
    <col min="11" max="11" width="10.42578125" bestFit="1" customWidth="1"/>
    <col min="12" max="12" width="11.42578125" bestFit="1" customWidth="1"/>
    <col min="13" max="13" width="15.5703125" customWidth="1"/>
    <col min="14" max="14" width="1" customWidth="1"/>
    <col min="15" max="15" width="17.42578125" style="34" bestFit="1" customWidth="1"/>
    <col min="16" max="16" width="18.42578125" bestFit="1" customWidth="1"/>
  </cols>
  <sheetData>
    <row r="1" spans="1:21" x14ac:dyDescent="0.25">
      <c r="A1" s="64" t="s">
        <v>22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21" ht="47.25" customHeight="1" x14ac:dyDescent="0.25">
      <c r="A2" s="3" t="s">
        <v>0</v>
      </c>
      <c r="B2" s="28" t="s">
        <v>2</v>
      </c>
      <c r="C2" s="4" t="s">
        <v>9</v>
      </c>
      <c r="D2" s="4" t="s">
        <v>8</v>
      </c>
      <c r="E2" s="4" t="s">
        <v>18</v>
      </c>
      <c r="F2" s="4" t="s">
        <v>20</v>
      </c>
      <c r="G2" s="50" t="s">
        <v>17</v>
      </c>
      <c r="H2" s="4" t="s">
        <v>12</v>
      </c>
      <c r="I2" s="4" t="s">
        <v>15</v>
      </c>
      <c r="J2" s="29" t="s">
        <v>16</v>
      </c>
      <c r="K2" s="4" t="s">
        <v>7</v>
      </c>
      <c r="L2" s="4" t="s">
        <v>13</v>
      </c>
      <c r="M2" s="5" t="s">
        <v>6</v>
      </c>
      <c r="O2" s="47" t="s">
        <v>14</v>
      </c>
    </row>
    <row r="3" spans="1:21" ht="18.95" customHeight="1" x14ac:dyDescent="0.25">
      <c r="A3" s="66" t="s">
        <v>4</v>
      </c>
      <c r="B3" s="27">
        <v>1</v>
      </c>
      <c r="C3" s="14">
        <v>5306.6880104184893</v>
      </c>
      <c r="D3" s="15">
        <v>5360</v>
      </c>
      <c r="E3" s="14"/>
      <c r="F3" s="14"/>
      <c r="G3" s="14">
        <v>60</v>
      </c>
      <c r="H3" s="21">
        <v>69</v>
      </c>
      <c r="I3" s="21">
        <v>1490</v>
      </c>
      <c r="J3" s="21">
        <v>608.71900000000005</v>
      </c>
      <c r="K3" s="24">
        <v>163.27548000000002</v>
      </c>
      <c r="L3" s="22">
        <v>2700</v>
      </c>
      <c r="M3" s="7">
        <f>C3-D3+E3+H3+K3+L3+I3+J3+F3+G3</f>
        <v>5037.6824904184896</v>
      </c>
      <c r="O3" s="34">
        <f>C3-D3</f>
        <v>-53.311989581510716</v>
      </c>
      <c r="R3" s="2"/>
    </row>
    <row r="4" spans="1:21" ht="18.95" customHeight="1" x14ac:dyDescent="0.25">
      <c r="A4" s="66"/>
      <c r="B4" s="27">
        <v>2</v>
      </c>
      <c r="C4" s="14">
        <v>5001.6952198634608</v>
      </c>
      <c r="D4" s="15">
        <v>5001.7</v>
      </c>
      <c r="E4" s="14"/>
      <c r="F4" s="14"/>
      <c r="G4" s="14">
        <v>60</v>
      </c>
      <c r="H4" s="21">
        <v>69</v>
      </c>
      <c r="I4" s="21">
        <v>1490</v>
      </c>
      <c r="J4" s="21">
        <v>553.44880000000001</v>
      </c>
      <c r="K4" s="24">
        <v>223.42956000000001</v>
      </c>
      <c r="L4" s="22">
        <v>2700</v>
      </c>
      <c r="M4" s="7">
        <f t="shared" ref="M4:M20" si="0">C4-D4+E4+H4+K4+L4+I4+J4+F4+G4</f>
        <v>5095.8735798634607</v>
      </c>
      <c r="O4" s="34">
        <f t="shared" ref="O4:O20" si="1">C4-D4</f>
        <v>-4.780136539011437E-3</v>
      </c>
      <c r="P4" s="53"/>
      <c r="U4" s="2"/>
    </row>
    <row r="5" spans="1:21" ht="18.95" customHeight="1" x14ac:dyDescent="0.25">
      <c r="A5" s="66"/>
      <c r="B5" s="27">
        <v>3</v>
      </c>
      <c r="C5" s="14">
        <v>5307.4457024949288</v>
      </c>
      <c r="D5" s="42"/>
      <c r="E5" s="14">
        <f t="shared" ref="E5:E10" si="2">(C5-D5)*0.07</f>
        <v>371.52119917464506</v>
      </c>
      <c r="F5" s="14"/>
      <c r="G5" s="14">
        <v>60</v>
      </c>
      <c r="H5" s="21">
        <v>69</v>
      </c>
      <c r="I5" s="21">
        <v>1490</v>
      </c>
      <c r="J5" s="21">
        <v>548.9674</v>
      </c>
      <c r="K5" s="24">
        <v>68.747519999999994</v>
      </c>
      <c r="L5" s="22">
        <v>2700</v>
      </c>
      <c r="M5" s="7">
        <f t="shared" si="0"/>
        <v>10615.681821669574</v>
      </c>
      <c r="O5" s="34">
        <f t="shared" si="1"/>
        <v>5307.4457024949288</v>
      </c>
    </row>
    <row r="6" spans="1:21" ht="18.95" customHeight="1" x14ac:dyDescent="0.25">
      <c r="A6" s="66"/>
      <c r="B6" s="27">
        <v>4</v>
      </c>
      <c r="C6" s="14">
        <v>5302.8667766670842</v>
      </c>
      <c r="D6" s="38">
        <v>5302.87</v>
      </c>
      <c r="E6" s="14"/>
      <c r="F6" s="14"/>
      <c r="G6" s="14">
        <v>60</v>
      </c>
      <c r="H6" s="21">
        <v>69</v>
      </c>
      <c r="I6" s="21">
        <v>1490</v>
      </c>
      <c r="J6" s="21">
        <v>481.74689999999998</v>
      </c>
      <c r="K6" s="24">
        <v>240.61643999999998</v>
      </c>
      <c r="L6" s="22">
        <v>2700</v>
      </c>
      <c r="M6" s="7">
        <f t="shared" si="0"/>
        <v>5041.3601166670842</v>
      </c>
      <c r="O6" s="34">
        <f t="shared" si="1"/>
        <v>-3.2233329156952095E-3</v>
      </c>
    </row>
    <row r="7" spans="1:21" ht="18.95" customHeight="1" x14ac:dyDescent="0.25">
      <c r="A7" s="66"/>
      <c r="B7" s="27">
        <v>5</v>
      </c>
      <c r="C7" s="14">
        <v>12294.148546657565</v>
      </c>
      <c r="D7" s="43"/>
      <c r="E7" s="14">
        <f t="shared" ref="E7:E17" si="3">(C7-D7)*0.07</f>
        <v>860.59039826602964</v>
      </c>
      <c r="F7" s="14"/>
      <c r="G7" s="14">
        <v>60</v>
      </c>
      <c r="H7" s="21">
        <v>69</v>
      </c>
      <c r="I7" s="21">
        <v>1490</v>
      </c>
      <c r="J7" s="21">
        <v>1124.8231000000001</v>
      </c>
      <c r="K7" s="24">
        <v>429.67223999999999</v>
      </c>
      <c r="L7" s="22">
        <v>2700</v>
      </c>
      <c r="M7" s="7">
        <f t="shared" si="0"/>
        <v>19028.234284923594</v>
      </c>
      <c r="O7" s="34">
        <f t="shared" si="1"/>
        <v>12294.148546657565</v>
      </c>
      <c r="P7" s="31"/>
      <c r="R7" s="2"/>
    </row>
    <row r="8" spans="1:21" ht="18.95" customHeight="1" x14ac:dyDescent="0.25">
      <c r="A8" s="66"/>
      <c r="B8" s="27">
        <v>6</v>
      </c>
      <c r="C8" s="14">
        <v>5180.2613600000013</v>
      </c>
      <c r="D8" s="42"/>
      <c r="E8" s="14">
        <f t="shared" si="2"/>
        <v>362.61829520000015</v>
      </c>
      <c r="F8" s="14"/>
      <c r="G8" s="14">
        <v>60</v>
      </c>
      <c r="H8" s="21">
        <v>69</v>
      </c>
      <c r="I8" s="21">
        <v>1490</v>
      </c>
      <c r="J8" s="21">
        <v>430.21120000000002</v>
      </c>
      <c r="K8" s="24">
        <v>283.58364</v>
      </c>
      <c r="L8" s="22">
        <v>2700</v>
      </c>
      <c r="M8" s="7">
        <f t="shared" si="0"/>
        <v>10575.674495200001</v>
      </c>
      <c r="O8" s="34">
        <f t="shared" si="1"/>
        <v>5180.2613600000013</v>
      </c>
    </row>
    <row r="9" spans="1:21" ht="18.95" customHeight="1" thickBot="1" x14ac:dyDescent="0.3">
      <c r="A9" s="66"/>
      <c r="B9" s="27">
        <v>7</v>
      </c>
      <c r="C9" s="14">
        <v>5099.1435896611147</v>
      </c>
      <c r="D9" s="44">
        <v>5100</v>
      </c>
      <c r="E9" s="14"/>
      <c r="F9" s="14"/>
      <c r="G9" s="14">
        <v>60</v>
      </c>
      <c r="H9" s="21">
        <v>69</v>
      </c>
      <c r="I9" s="21">
        <v>1490</v>
      </c>
      <c r="J9" s="21">
        <v>324.89909999999998</v>
      </c>
      <c r="K9" s="24">
        <v>249.20988</v>
      </c>
      <c r="L9" s="22">
        <v>2700</v>
      </c>
      <c r="M9" s="7">
        <f t="shared" si="0"/>
        <v>4892.2525696611146</v>
      </c>
      <c r="O9" s="34">
        <f t="shared" si="1"/>
        <v>-0.85641033888532547</v>
      </c>
    </row>
    <row r="10" spans="1:21" ht="18.95" customHeight="1" thickBot="1" x14ac:dyDescent="0.3">
      <c r="A10" s="66"/>
      <c r="B10" s="27">
        <v>8</v>
      </c>
      <c r="C10" s="14">
        <v>5325.5759688890494</v>
      </c>
      <c r="D10" s="52"/>
      <c r="E10" s="14">
        <f t="shared" si="2"/>
        <v>372.79031782223348</v>
      </c>
      <c r="F10" s="14"/>
      <c r="G10" s="14">
        <v>60</v>
      </c>
      <c r="H10" s="21">
        <v>69</v>
      </c>
      <c r="I10" s="21">
        <v>1490</v>
      </c>
      <c r="J10" s="21">
        <v>514.61030000000005</v>
      </c>
      <c r="K10" s="24">
        <v>240.61643999999998</v>
      </c>
      <c r="L10" s="22">
        <v>2700</v>
      </c>
      <c r="M10" s="7">
        <f t="shared" si="0"/>
        <v>10772.593026711282</v>
      </c>
      <c r="O10" s="34">
        <f t="shared" si="1"/>
        <v>5325.5759688890494</v>
      </c>
      <c r="P10" s="31"/>
    </row>
    <row r="11" spans="1:21" ht="18.95" customHeight="1" x14ac:dyDescent="0.25">
      <c r="A11" s="66"/>
      <c r="B11" s="27">
        <v>9</v>
      </c>
      <c r="C11" s="14">
        <v>5353.1213719433681</v>
      </c>
      <c r="D11" s="44">
        <v>5354</v>
      </c>
      <c r="E11" s="14"/>
      <c r="F11" s="14"/>
      <c r="G11" s="14">
        <v>60</v>
      </c>
      <c r="H11" s="21">
        <v>69</v>
      </c>
      <c r="I11" s="21">
        <v>1490</v>
      </c>
      <c r="J11" s="21">
        <v>579.59010000000001</v>
      </c>
      <c r="K11" s="24">
        <v>472.63956000000002</v>
      </c>
      <c r="L11" s="22">
        <v>2700</v>
      </c>
      <c r="M11" s="7">
        <f t="shared" si="0"/>
        <v>5370.351031943369</v>
      </c>
      <c r="O11" s="34">
        <f t="shared" si="1"/>
        <v>-0.87862805663189647</v>
      </c>
    </row>
    <row r="12" spans="1:21" ht="18.95" customHeight="1" x14ac:dyDescent="0.25">
      <c r="A12" s="66"/>
      <c r="B12" s="27">
        <v>10</v>
      </c>
      <c r="C12" s="14">
        <v>5438.656818733456</v>
      </c>
      <c r="D12" s="44">
        <v>5440</v>
      </c>
      <c r="E12" s="14"/>
      <c r="F12" s="14"/>
      <c r="G12" s="14">
        <v>60</v>
      </c>
      <c r="H12" s="21">
        <v>69</v>
      </c>
      <c r="I12" s="21">
        <v>1490</v>
      </c>
      <c r="J12" s="21">
        <v>489.96269999999998</v>
      </c>
      <c r="K12" s="24">
        <v>885.12504000000001</v>
      </c>
      <c r="L12" s="22">
        <v>2700</v>
      </c>
      <c r="M12" s="7">
        <f t="shared" si="0"/>
        <v>5692.744558733456</v>
      </c>
      <c r="O12" s="34">
        <f t="shared" si="1"/>
        <v>-1.3431812665439793</v>
      </c>
    </row>
    <row r="13" spans="1:21" ht="18.95" customHeight="1" x14ac:dyDescent="0.25">
      <c r="A13" s="66"/>
      <c r="B13" s="27">
        <v>11</v>
      </c>
      <c r="C13" s="14">
        <v>5671.6682496330413</v>
      </c>
      <c r="D13" s="38">
        <v>5672</v>
      </c>
      <c r="E13" s="14"/>
      <c r="F13" s="14"/>
      <c r="G13" s="14">
        <v>60</v>
      </c>
      <c r="H13" s="21">
        <v>69</v>
      </c>
      <c r="I13" s="21">
        <v>1490</v>
      </c>
      <c r="J13" s="21">
        <v>690.87739999999997</v>
      </c>
      <c r="K13" s="24">
        <v>335.14439999999996</v>
      </c>
      <c r="L13" s="22">
        <v>2700</v>
      </c>
      <c r="M13" s="7">
        <f t="shared" si="0"/>
        <v>5344.6900496330418</v>
      </c>
      <c r="O13" s="34">
        <f t="shared" si="1"/>
        <v>-0.33175036695865856</v>
      </c>
    </row>
    <row r="14" spans="1:21" ht="18.95" customHeight="1" x14ac:dyDescent="0.25">
      <c r="A14" s="66"/>
      <c r="B14" s="27">
        <v>12</v>
      </c>
      <c r="C14" s="14">
        <v>5186.4009586532347</v>
      </c>
      <c r="D14" s="38">
        <v>5187</v>
      </c>
      <c r="E14" s="14"/>
      <c r="F14" s="14"/>
      <c r="G14" s="14">
        <v>60</v>
      </c>
      <c r="H14" s="21">
        <v>69</v>
      </c>
      <c r="I14" s="21">
        <v>1490</v>
      </c>
      <c r="J14" s="21">
        <v>395.85399999999998</v>
      </c>
      <c r="K14" s="24">
        <v>223.42956000000001</v>
      </c>
      <c r="L14" s="22">
        <v>2700</v>
      </c>
      <c r="M14" s="7">
        <f t="shared" si="0"/>
        <v>4937.6845186532346</v>
      </c>
      <c r="O14" s="34">
        <f t="shared" si="1"/>
        <v>-0.59904134676526155</v>
      </c>
    </row>
    <row r="15" spans="1:21" ht="18.95" customHeight="1" x14ac:dyDescent="0.25">
      <c r="A15" s="66"/>
      <c r="B15" s="27">
        <v>13</v>
      </c>
      <c r="C15" s="14">
        <v>6159.3320830225002</v>
      </c>
      <c r="D15" s="42">
        <v>6200</v>
      </c>
      <c r="E15" s="14"/>
      <c r="F15" s="14"/>
      <c r="G15" s="14">
        <v>60</v>
      </c>
      <c r="H15" s="21">
        <v>69</v>
      </c>
      <c r="I15" s="21">
        <v>1490</v>
      </c>
      <c r="J15" s="21">
        <v>1363.8293000000001</v>
      </c>
      <c r="K15" s="24">
        <v>395.29847999999998</v>
      </c>
      <c r="L15" s="22">
        <v>2700</v>
      </c>
      <c r="M15" s="7">
        <f t="shared" si="0"/>
        <v>6037.4598630225</v>
      </c>
      <c r="O15" s="34">
        <f t="shared" si="1"/>
        <v>-40.667916977499772</v>
      </c>
    </row>
    <row r="16" spans="1:21" ht="18.95" customHeight="1" thickBot="1" x14ac:dyDescent="0.3">
      <c r="A16" s="66"/>
      <c r="B16" s="27">
        <v>14</v>
      </c>
      <c r="C16" s="14">
        <v>5193.8745103641204</v>
      </c>
      <c r="D16" s="38">
        <v>5200</v>
      </c>
      <c r="E16" s="14"/>
      <c r="F16" s="14"/>
      <c r="G16" s="14">
        <v>60</v>
      </c>
      <c r="H16" s="21">
        <v>69</v>
      </c>
      <c r="I16" s="21">
        <v>1490</v>
      </c>
      <c r="J16" s="21">
        <v>378.6755</v>
      </c>
      <c r="K16" s="24">
        <v>68.747519999999994</v>
      </c>
      <c r="L16" s="22">
        <v>2700</v>
      </c>
      <c r="M16" s="7">
        <f t="shared" si="0"/>
        <v>4760.2975303641206</v>
      </c>
      <c r="O16" s="34">
        <f t="shared" si="1"/>
        <v>-6.1254896358796032</v>
      </c>
    </row>
    <row r="17" spans="1:21" ht="18.95" customHeight="1" thickBot="1" x14ac:dyDescent="0.3">
      <c r="A17" s="66"/>
      <c r="B17" s="27">
        <v>15</v>
      </c>
      <c r="C17" s="16">
        <v>45961.229032302457</v>
      </c>
      <c r="D17" s="55">
        <v>2000</v>
      </c>
      <c r="E17" s="14">
        <f t="shared" si="3"/>
        <v>3077.2860322611723</v>
      </c>
      <c r="F17" s="14"/>
      <c r="G17" s="14">
        <v>60</v>
      </c>
      <c r="H17" s="21">
        <v>69</v>
      </c>
      <c r="I17" s="21">
        <v>1490</v>
      </c>
      <c r="J17" s="21">
        <v>94.855599999999995</v>
      </c>
      <c r="K17" s="24">
        <v>335.14439999999996</v>
      </c>
      <c r="L17" s="22">
        <v>2700</v>
      </c>
      <c r="M17" s="7">
        <f t="shared" si="0"/>
        <v>51787.515064563631</v>
      </c>
      <c r="N17" s="2"/>
      <c r="O17" s="34">
        <f t="shared" si="1"/>
        <v>43961.229032302457</v>
      </c>
    </row>
    <row r="18" spans="1:21" ht="18.95" customHeight="1" x14ac:dyDescent="0.25">
      <c r="A18" s="66"/>
      <c r="B18" s="27">
        <v>16</v>
      </c>
      <c r="C18" s="14">
        <v>4851.6242022967008</v>
      </c>
      <c r="D18" s="43">
        <v>5000</v>
      </c>
      <c r="E18" s="14"/>
      <c r="F18" s="14"/>
      <c r="G18" s="14">
        <v>60</v>
      </c>
      <c r="H18" s="21">
        <v>69</v>
      </c>
      <c r="I18" s="21">
        <v>1490</v>
      </c>
      <c r="J18" s="21">
        <v>149.37889999999999</v>
      </c>
      <c r="K18" s="24">
        <v>335.14439999999996</v>
      </c>
      <c r="L18" s="22">
        <v>2700</v>
      </c>
      <c r="M18" s="7">
        <f t="shared" si="0"/>
        <v>4655.1475022967006</v>
      </c>
      <c r="O18" s="34">
        <f t="shared" si="1"/>
        <v>-148.37579770329921</v>
      </c>
    </row>
    <row r="19" spans="1:21" ht="18.95" customHeight="1" x14ac:dyDescent="0.25">
      <c r="A19" s="66"/>
      <c r="B19" s="27">
        <v>17</v>
      </c>
      <c r="C19" s="17">
        <v>5860.8416369406987</v>
      </c>
      <c r="D19" s="43">
        <v>5860.84</v>
      </c>
      <c r="E19" s="14"/>
      <c r="F19" s="14"/>
      <c r="G19" s="14">
        <v>60</v>
      </c>
      <c r="H19" s="21">
        <v>69</v>
      </c>
      <c r="I19" s="21">
        <v>1490</v>
      </c>
      <c r="J19" s="21">
        <v>730.46280000000002</v>
      </c>
      <c r="K19" s="24">
        <v>206.24267999999998</v>
      </c>
      <c r="L19" s="22">
        <v>2700</v>
      </c>
      <c r="M19" s="7">
        <f t="shared" si="0"/>
        <v>5255.7071169406981</v>
      </c>
      <c r="O19" s="34">
        <f t="shared" si="1"/>
        <v>1.6369406985177193E-3</v>
      </c>
      <c r="P19" s="2"/>
    </row>
    <row r="20" spans="1:21" ht="18.600000000000001" customHeight="1" x14ac:dyDescent="0.25">
      <c r="A20" s="66"/>
      <c r="B20" s="27">
        <v>18</v>
      </c>
      <c r="C20" s="14">
        <v>4961.9919491461806</v>
      </c>
      <c r="D20" s="17">
        <v>4961</v>
      </c>
      <c r="E20" s="14"/>
      <c r="F20" s="14"/>
      <c r="G20" s="14">
        <v>60</v>
      </c>
      <c r="H20" s="21">
        <v>69</v>
      </c>
      <c r="I20" s="21">
        <v>1490</v>
      </c>
      <c r="J20" s="21">
        <v>265.89440000000002</v>
      </c>
      <c r="K20" s="24">
        <v>51.560639999999999</v>
      </c>
      <c r="L20" s="22">
        <v>2700</v>
      </c>
      <c r="M20" s="7">
        <f t="shared" si="0"/>
        <v>4637.4469891461804</v>
      </c>
      <c r="O20" s="34">
        <f t="shared" si="1"/>
        <v>0.99194914618055918</v>
      </c>
    </row>
    <row r="21" spans="1:21" x14ac:dyDescent="0.25">
      <c r="A21" s="66"/>
      <c r="B21" s="27" t="s">
        <v>10</v>
      </c>
      <c r="C21" s="9">
        <f>SUM(C3:C20)</f>
        <v>143456.56598768744</v>
      </c>
      <c r="D21" s="9">
        <f t="shared" ref="D21:M21" si="4">SUM(D3:D20)</f>
        <v>71639.41</v>
      </c>
      <c r="E21" s="9">
        <f t="shared" si="4"/>
        <v>5044.8062427240802</v>
      </c>
      <c r="F21" s="9">
        <f t="shared" si="4"/>
        <v>0</v>
      </c>
      <c r="G21" s="9">
        <f t="shared" si="4"/>
        <v>1080</v>
      </c>
      <c r="H21" s="9">
        <f t="shared" si="4"/>
        <v>1242</v>
      </c>
      <c r="I21" s="9">
        <f t="shared" si="4"/>
        <v>26820</v>
      </c>
      <c r="J21" s="9">
        <f t="shared" si="4"/>
        <v>9726.8065000000006</v>
      </c>
      <c r="K21" s="9">
        <f>SUM(K3:K20)</f>
        <v>5207.62788</v>
      </c>
      <c r="L21" s="9">
        <f t="shared" si="4"/>
        <v>48600</v>
      </c>
      <c r="M21" s="9">
        <f t="shared" si="4"/>
        <v>169538.3966104115</v>
      </c>
    </row>
    <row r="22" spans="1:21" ht="8.25" customHeight="1" x14ac:dyDescent="0.25">
      <c r="A22" s="65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</row>
    <row r="23" spans="1:21" x14ac:dyDescent="0.25">
      <c r="A23" s="68" t="s">
        <v>19</v>
      </c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70"/>
      <c r="N23" s="60"/>
      <c r="O23" s="60"/>
      <c r="P23" s="60"/>
      <c r="Q23" s="58"/>
      <c r="R23" s="58"/>
      <c r="S23" s="58"/>
      <c r="T23" s="58"/>
      <c r="U23" s="58"/>
    </row>
    <row r="24" spans="1:21" ht="15" customHeight="1" x14ac:dyDescent="0.25">
      <c r="A24" s="71" t="s">
        <v>23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3"/>
      <c r="N24" s="60"/>
      <c r="O24" s="60"/>
      <c r="P24" s="60"/>
      <c r="Q24" s="58"/>
      <c r="R24" s="58"/>
      <c r="S24" s="58"/>
      <c r="T24" s="58"/>
      <c r="U24" s="58"/>
    </row>
    <row r="25" spans="1:21" x14ac:dyDescent="0.25">
      <c r="A25" s="71"/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3"/>
      <c r="N25" s="60"/>
      <c r="O25" s="60"/>
      <c r="P25" s="60"/>
      <c r="Q25" s="58"/>
      <c r="R25" s="58"/>
      <c r="S25" s="58"/>
      <c r="T25" s="58"/>
      <c r="U25" s="58"/>
    </row>
    <row r="26" spans="1:21" x14ac:dyDescent="0.25">
      <c r="A26" s="71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3"/>
      <c r="N26" s="60"/>
      <c r="O26" s="60"/>
      <c r="P26" s="60"/>
      <c r="Q26" s="58"/>
      <c r="R26" s="58"/>
      <c r="S26" s="58"/>
      <c r="T26" s="58"/>
      <c r="U26" s="58"/>
    </row>
    <row r="27" spans="1:21" ht="15" customHeight="1" x14ac:dyDescent="0.25">
      <c r="A27" s="71" t="s">
        <v>21</v>
      </c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3"/>
      <c r="N27" s="60"/>
      <c r="O27" s="60"/>
      <c r="P27" s="60"/>
      <c r="Q27" s="58"/>
      <c r="R27" s="58"/>
      <c r="S27" s="58"/>
      <c r="T27" s="58"/>
      <c r="U27" s="58"/>
    </row>
    <row r="28" spans="1:21" ht="15" customHeight="1" x14ac:dyDescent="0.25">
      <c r="A28" s="71"/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3"/>
      <c r="N28" s="60"/>
      <c r="O28" s="60"/>
      <c r="P28" s="60"/>
      <c r="Q28" s="58"/>
      <c r="R28" s="58"/>
      <c r="S28" s="58"/>
      <c r="T28" s="58"/>
      <c r="U28" s="58"/>
    </row>
    <row r="29" spans="1:21" x14ac:dyDescent="0.25">
      <c r="A29" s="67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0"/>
      <c r="O29" s="60"/>
      <c r="P29" s="60"/>
      <c r="Q29" s="58"/>
      <c r="R29" s="58"/>
      <c r="S29" s="58"/>
      <c r="T29" s="58"/>
      <c r="U29" s="58"/>
    </row>
    <row r="30" spans="1:21" ht="15" customHeight="1" x14ac:dyDescent="0.25">
      <c r="A30" s="60"/>
      <c r="B30" s="60"/>
      <c r="C30" s="60"/>
      <c r="D30" s="61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58"/>
      <c r="R30" s="58"/>
      <c r="S30" s="58"/>
      <c r="T30" s="58"/>
      <c r="U30" s="58"/>
    </row>
    <row r="31" spans="1:21" ht="15" customHeight="1" x14ac:dyDescent="0.25">
      <c r="D31" s="19"/>
    </row>
    <row r="32" spans="1:21" x14ac:dyDescent="0.25">
      <c r="D32" s="19"/>
    </row>
    <row r="33" spans="4:4" x14ac:dyDescent="0.25">
      <c r="D33" s="19"/>
    </row>
  </sheetData>
  <mergeCells count="7">
    <mergeCell ref="A1:M1"/>
    <mergeCell ref="A22:M22"/>
    <mergeCell ref="A3:A21"/>
    <mergeCell ref="A29:M29"/>
    <mergeCell ref="A24:M26"/>
    <mergeCell ref="A23:M23"/>
    <mergeCell ref="A27:M28"/>
  </mergeCells>
  <pageMargins left="0.39370078740157483" right="0" top="0.35433070866141736" bottom="0" header="0" footer="0"/>
  <pageSetup paperSize="9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tabSelected="1" zoomScaleNormal="100" workbookViewId="0">
      <selection activeCell="P20" sqref="P20"/>
    </sheetView>
  </sheetViews>
  <sheetFormatPr defaultRowHeight="15" x14ac:dyDescent="0.25"/>
  <cols>
    <col min="1" max="1" width="5" customWidth="1"/>
    <col min="2" max="2" width="8.5703125" bestFit="1" customWidth="1"/>
    <col min="3" max="3" width="14" bestFit="1" customWidth="1"/>
    <col min="4" max="4" width="12.42578125" bestFit="1" customWidth="1"/>
    <col min="5" max="5" width="10.42578125" bestFit="1" customWidth="1"/>
    <col min="6" max="6" width="11.42578125" hidden="1" customWidth="1"/>
    <col min="7" max="7" width="11.140625" bestFit="1" customWidth="1"/>
    <col min="8" max="8" width="8.85546875" bestFit="1" customWidth="1"/>
    <col min="9" max="9" width="11.5703125" customWidth="1"/>
    <col min="10" max="10" width="10.42578125" customWidth="1"/>
    <col min="11" max="11" width="10.42578125" bestFit="1" customWidth="1"/>
    <col min="12" max="12" width="11.42578125" customWidth="1"/>
    <col min="13" max="13" width="15.42578125" customWidth="1"/>
    <col min="14" max="14" width="18" style="34" customWidth="1"/>
    <col min="15" max="15" width="9.140625" customWidth="1"/>
    <col min="16" max="16" width="23.140625" customWidth="1"/>
  </cols>
  <sheetData>
    <row r="1" spans="1:22" x14ac:dyDescent="0.25">
      <c r="A1" s="64" t="s">
        <v>22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spans="1:22" ht="65.25" customHeight="1" x14ac:dyDescent="0.25">
      <c r="A2" s="3" t="s">
        <v>0</v>
      </c>
      <c r="B2" s="28" t="s">
        <v>2</v>
      </c>
      <c r="C2" s="4" t="s">
        <v>9</v>
      </c>
      <c r="D2" s="4" t="s">
        <v>8</v>
      </c>
      <c r="E2" s="4" t="s">
        <v>18</v>
      </c>
      <c r="F2" s="4" t="s">
        <v>20</v>
      </c>
      <c r="G2" s="50" t="s">
        <v>17</v>
      </c>
      <c r="H2" s="4" t="s">
        <v>12</v>
      </c>
      <c r="I2" s="4" t="s">
        <v>15</v>
      </c>
      <c r="J2" s="29" t="s">
        <v>16</v>
      </c>
      <c r="K2" s="4" t="s">
        <v>7</v>
      </c>
      <c r="L2" s="4" t="s">
        <v>13</v>
      </c>
      <c r="M2" s="5" t="s">
        <v>6</v>
      </c>
      <c r="N2" s="47" t="s">
        <v>14</v>
      </c>
    </row>
    <row r="3" spans="1:22" ht="18.95" customHeight="1" x14ac:dyDescent="0.25">
      <c r="A3" s="66" t="s">
        <v>5</v>
      </c>
      <c r="B3" s="27">
        <v>19</v>
      </c>
      <c r="C3" s="14">
        <v>5051.1102722245105</v>
      </c>
      <c r="D3" s="14"/>
      <c r="E3" s="14">
        <f>(C3-D3)*0.07</f>
        <v>353.57771905571576</v>
      </c>
      <c r="F3" s="14"/>
      <c r="G3" s="14">
        <v>60</v>
      </c>
      <c r="H3" s="21">
        <v>69</v>
      </c>
      <c r="I3" s="21">
        <v>1490</v>
      </c>
      <c r="J3" s="30">
        <v>512.36959999999999</v>
      </c>
      <c r="K3" s="21">
        <v>0</v>
      </c>
      <c r="L3" s="22">
        <v>2700</v>
      </c>
      <c r="M3" s="7">
        <f>C3-D3+E3+H3+K3+L3+I3+J3+F3+G3</f>
        <v>10236.057591280225</v>
      </c>
      <c r="N3" s="34">
        <f>C3-D3</f>
        <v>5051.1102722245105</v>
      </c>
      <c r="O3" s="2"/>
      <c r="P3" s="32"/>
      <c r="Q3" s="2"/>
    </row>
    <row r="4" spans="1:22" ht="18.95" customHeight="1" x14ac:dyDescent="0.25">
      <c r="A4" s="66"/>
      <c r="B4" s="27">
        <v>20</v>
      </c>
      <c r="C4" s="14">
        <v>5961.3746457798507</v>
      </c>
      <c r="D4" s="25">
        <v>5961.37</v>
      </c>
      <c r="E4" s="14"/>
      <c r="F4" s="14"/>
      <c r="G4" s="14">
        <v>60</v>
      </c>
      <c r="H4" s="21">
        <v>69</v>
      </c>
      <c r="I4" s="21">
        <v>1490</v>
      </c>
      <c r="J4" s="30">
        <v>810.38049999999998</v>
      </c>
      <c r="K4" s="21">
        <v>421.0788</v>
      </c>
      <c r="L4" s="22">
        <v>2700</v>
      </c>
      <c r="M4" s="7">
        <f t="shared" ref="M4:M20" si="0">C4-D4+E4+H4+K4+L4+I4+J4+F4+G4</f>
        <v>5550.4639457798512</v>
      </c>
      <c r="N4" s="34">
        <f t="shared" ref="N4:N20" si="1">C4-D4</f>
        <v>4.6457798507617554E-3</v>
      </c>
      <c r="O4" s="2"/>
      <c r="P4" s="32"/>
    </row>
    <row r="5" spans="1:22" ht="18.95" customHeight="1" x14ac:dyDescent="0.25">
      <c r="A5" s="66"/>
      <c r="B5" s="27">
        <v>21</v>
      </c>
      <c r="C5" s="14">
        <v>6058.1503845705702</v>
      </c>
      <c r="D5" s="25">
        <v>6058</v>
      </c>
      <c r="E5" s="14"/>
      <c r="F5" s="14"/>
      <c r="G5" s="14">
        <v>60</v>
      </c>
      <c r="H5" s="21">
        <v>69</v>
      </c>
      <c r="I5" s="21">
        <v>1490</v>
      </c>
      <c r="J5" s="30">
        <v>1166.6492000000001</v>
      </c>
      <c r="K5" s="21">
        <v>292.17719999999997</v>
      </c>
      <c r="L5" s="22">
        <v>2700</v>
      </c>
      <c r="M5" s="7">
        <f t="shared" si="0"/>
        <v>5777.9767845705701</v>
      </c>
      <c r="N5" s="34">
        <f t="shared" si="1"/>
        <v>0.15038457057016785</v>
      </c>
      <c r="O5" s="2"/>
      <c r="P5" s="32"/>
    </row>
    <row r="6" spans="1:22" ht="18.95" customHeight="1" x14ac:dyDescent="0.25">
      <c r="A6" s="66"/>
      <c r="B6" s="27">
        <v>22</v>
      </c>
      <c r="C6" s="14">
        <v>4995.6869884185371</v>
      </c>
      <c r="D6" s="25">
        <v>5000</v>
      </c>
      <c r="E6" s="14"/>
      <c r="F6" s="14"/>
      <c r="G6" s="14">
        <v>60</v>
      </c>
      <c r="H6" s="21">
        <v>69</v>
      </c>
      <c r="I6" s="21">
        <v>1490</v>
      </c>
      <c r="J6" s="30">
        <v>908.97059999999999</v>
      </c>
      <c r="K6" s="21">
        <v>146.08859999999999</v>
      </c>
      <c r="L6" s="22">
        <v>2700</v>
      </c>
      <c r="M6" s="7">
        <f t="shared" si="0"/>
        <v>5369.7461884185368</v>
      </c>
      <c r="N6" s="34">
        <f t="shared" si="1"/>
        <v>-4.313011581462888</v>
      </c>
      <c r="O6" s="2"/>
    </row>
    <row r="7" spans="1:22" ht="18.95" customHeight="1" x14ac:dyDescent="0.25">
      <c r="A7" s="66"/>
      <c r="B7" s="27">
        <v>23</v>
      </c>
      <c r="C7" s="14">
        <v>341.94479654102503</v>
      </c>
      <c r="D7" s="35">
        <v>5000</v>
      </c>
      <c r="E7" s="14"/>
      <c r="F7" s="14"/>
      <c r="G7" s="14">
        <v>60</v>
      </c>
      <c r="H7" s="21">
        <v>69</v>
      </c>
      <c r="I7" s="21">
        <v>1490</v>
      </c>
      <c r="J7" s="30">
        <v>8.9626999999999999</v>
      </c>
      <c r="K7" s="21">
        <v>0</v>
      </c>
      <c r="L7" s="22">
        <v>2700</v>
      </c>
      <c r="M7" s="7">
        <f t="shared" si="0"/>
        <v>-330.09250345897459</v>
      </c>
      <c r="N7" s="34">
        <f t="shared" si="1"/>
        <v>-4658.0552034589746</v>
      </c>
      <c r="O7" s="2"/>
      <c r="P7" s="32"/>
    </row>
    <row r="8" spans="1:22" ht="18.95" customHeight="1" thickBot="1" x14ac:dyDescent="0.3">
      <c r="A8" s="66"/>
      <c r="B8" s="27">
        <v>24</v>
      </c>
      <c r="C8" s="14">
        <v>-3792.5424365331664</v>
      </c>
      <c r="D8" s="15"/>
      <c r="E8" s="14"/>
      <c r="F8" s="14"/>
      <c r="G8" s="14">
        <v>60</v>
      </c>
      <c r="H8" s="21">
        <v>69</v>
      </c>
      <c r="I8" s="21">
        <v>1490</v>
      </c>
      <c r="J8" s="30">
        <v>102.3245</v>
      </c>
      <c r="K8" s="21">
        <v>68.747519999999994</v>
      </c>
      <c r="L8" s="22">
        <v>2700</v>
      </c>
      <c r="M8" s="7">
        <f t="shared" si="0"/>
        <v>697.5295834668334</v>
      </c>
      <c r="N8" s="34">
        <f t="shared" si="1"/>
        <v>-3792.5424365331664</v>
      </c>
      <c r="O8" s="2"/>
      <c r="P8" s="32"/>
    </row>
    <row r="9" spans="1:22" ht="18.95" customHeight="1" thickBot="1" x14ac:dyDescent="0.3">
      <c r="A9" s="66"/>
      <c r="B9" s="27">
        <v>25</v>
      </c>
      <c r="C9" s="14">
        <v>5159.4582819700008</v>
      </c>
      <c r="D9" s="55">
        <v>5200</v>
      </c>
      <c r="E9" s="14"/>
      <c r="F9" s="14"/>
      <c r="G9" s="14">
        <v>60</v>
      </c>
      <c r="H9" s="21">
        <v>69</v>
      </c>
      <c r="I9" s="21">
        <v>1490</v>
      </c>
      <c r="J9" s="30">
        <v>355.52170000000001</v>
      </c>
      <c r="K9" s="21">
        <v>154.68204</v>
      </c>
      <c r="L9" s="22">
        <v>2700</v>
      </c>
      <c r="M9" s="7">
        <f t="shared" si="0"/>
        <v>4788.6620219700008</v>
      </c>
      <c r="N9" s="34">
        <f t="shared" si="1"/>
        <v>-40.541718029999174</v>
      </c>
      <c r="O9" s="2"/>
      <c r="P9" s="32"/>
      <c r="R9" s="2"/>
      <c r="V9" s="2"/>
    </row>
    <row r="10" spans="1:22" ht="18.95" customHeight="1" thickBot="1" x14ac:dyDescent="0.3">
      <c r="A10" s="66"/>
      <c r="B10" s="27">
        <v>26</v>
      </c>
      <c r="C10" s="14">
        <v>5154.8663637272903</v>
      </c>
      <c r="D10" s="15">
        <v>5175</v>
      </c>
      <c r="E10" s="14"/>
      <c r="F10" s="14"/>
      <c r="G10" s="14">
        <v>60</v>
      </c>
      <c r="H10" s="21">
        <v>69</v>
      </c>
      <c r="I10" s="21">
        <v>1490</v>
      </c>
      <c r="J10" s="30">
        <v>312.94869999999997</v>
      </c>
      <c r="K10" s="21">
        <v>163.27548000000002</v>
      </c>
      <c r="L10" s="22">
        <v>2700</v>
      </c>
      <c r="M10" s="7">
        <f t="shared" si="0"/>
        <v>4775.0905437272904</v>
      </c>
      <c r="N10" s="34">
        <f t="shared" si="1"/>
        <v>-20.133636272709737</v>
      </c>
      <c r="O10" s="2"/>
      <c r="P10" s="32"/>
    </row>
    <row r="11" spans="1:22" ht="18.95" customHeight="1" thickBot="1" x14ac:dyDescent="0.3">
      <c r="A11" s="66"/>
      <c r="B11" s="27">
        <v>27</v>
      </c>
      <c r="C11" s="14">
        <v>4857.2682976835213</v>
      </c>
      <c r="D11" s="55">
        <v>4858</v>
      </c>
      <c r="E11" s="14"/>
      <c r="F11" s="14"/>
      <c r="G11" s="14">
        <v>60</v>
      </c>
      <c r="H11" s="21">
        <v>69</v>
      </c>
      <c r="I11" s="21">
        <v>1490</v>
      </c>
      <c r="J11" s="30">
        <v>235.27170000000001</v>
      </c>
      <c r="K11" s="21">
        <v>0</v>
      </c>
      <c r="L11" s="22">
        <v>2700</v>
      </c>
      <c r="M11" s="7">
        <f t="shared" si="0"/>
        <v>4553.5399976835215</v>
      </c>
      <c r="N11" s="34">
        <f t="shared" si="1"/>
        <v>-0.73170231647873152</v>
      </c>
      <c r="O11" s="2"/>
      <c r="P11" s="32"/>
    </row>
    <row r="12" spans="1:22" ht="18.95" customHeight="1" x14ac:dyDescent="0.25">
      <c r="A12" s="66"/>
      <c r="B12" s="27">
        <v>28</v>
      </c>
      <c r="C12" s="14">
        <v>5417.2251602535944</v>
      </c>
      <c r="D12" s="25">
        <v>5417.23</v>
      </c>
      <c r="E12" s="14"/>
      <c r="F12" s="14"/>
      <c r="G12" s="14">
        <v>60</v>
      </c>
      <c r="H12" s="21">
        <v>69</v>
      </c>
      <c r="I12" s="21">
        <v>1490</v>
      </c>
      <c r="J12" s="30">
        <v>624.40380000000005</v>
      </c>
      <c r="K12" s="21">
        <v>42.967199999999998</v>
      </c>
      <c r="L12" s="22">
        <v>2700</v>
      </c>
      <c r="M12" s="7">
        <f t="shared" si="0"/>
        <v>4986.3661602535949</v>
      </c>
      <c r="N12" s="34">
        <f t="shared" si="1"/>
        <v>-4.8397464051959105E-3</v>
      </c>
      <c r="O12" s="2"/>
      <c r="P12" s="32"/>
    </row>
    <row r="13" spans="1:22" ht="18.95" customHeight="1" x14ac:dyDescent="0.25">
      <c r="A13" s="66"/>
      <c r="B13" s="27">
        <v>29</v>
      </c>
      <c r="C13" s="14">
        <v>5886.0039945634981</v>
      </c>
      <c r="D13" s="25">
        <v>5886</v>
      </c>
      <c r="E13" s="14"/>
      <c r="F13" s="14"/>
      <c r="G13" s="14">
        <v>60</v>
      </c>
      <c r="H13" s="21">
        <v>69</v>
      </c>
      <c r="I13" s="21">
        <v>1490</v>
      </c>
      <c r="J13" s="30">
        <v>812.62120000000004</v>
      </c>
      <c r="K13" s="21">
        <v>541.38707999999997</v>
      </c>
      <c r="L13" s="22">
        <v>2700</v>
      </c>
      <c r="M13" s="7">
        <f t="shared" si="0"/>
        <v>5673.0122745634981</v>
      </c>
      <c r="N13" s="34">
        <f t="shared" si="1"/>
        <v>3.994563498054049E-3</v>
      </c>
      <c r="O13" s="2"/>
      <c r="P13" s="32"/>
    </row>
    <row r="14" spans="1:22" ht="18.95" customHeight="1" x14ac:dyDescent="0.25">
      <c r="A14" s="66"/>
      <c r="B14" s="27">
        <v>30</v>
      </c>
      <c r="C14" s="14">
        <v>5829.65748171</v>
      </c>
      <c r="D14" s="25">
        <v>5829.66</v>
      </c>
      <c r="E14" s="14"/>
      <c r="F14" s="14"/>
      <c r="G14" s="14">
        <v>60</v>
      </c>
      <c r="H14" s="21">
        <v>69</v>
      </c>
      <c r="I14" s="21">
        <v>1490</v>
      </c>
      <c r="J14" s="30">
        <v>839.50940000000003</v>
      </c>
      <c r="K14" s="21">
        <v>489.82643999999993</v>
      </c>
      <c r="L14" s="22">
        <v>2700</v>
      </c>
      <c r="M14" s="7">
        <f t="shared" si="0"/>
        <v>5648.3333217099998</v>
      </c>
      <c r="N14" s="34">
        <f t="shared" si="1"/>
        <v>-2.5182899998981156E-3</v>
      </c>
      <c r="O14" s="2"/>
      <c r="P14" s="32"/>
      <c r="R14" s="2"/>
    </row>
    <row r="15" spans="1:22" ht="18.95" customHeight="1" x14ac:dyDescent="0.25">
      <c r="A15" s="66"/>
      <c r="B15" s="27">
        <v>31</v>
      </c>
      <c r="C15" s="14">
        <v>5564.0399838700014</v>
      </c>
      <c r="D15" s="25">
        <v>5565</v>
      </c>
      <c r="E15" s="14"/>
      <c r="F15" s="14"/>
      <c r="G15" s="14">
        <v>60</v>
      </c>
      <c r="H15" s="21">
        <v>69</v>
      </c>
      <c r="I15" s="21">
        <v>1490</v>
      </c>
      <c r="J15" s="30">
        <v>516.10410000000002</v>
      </c>
      <c r="K15" s="21">
        <v>567.16739999999993</v>
      </c>
      <c r="L15" s="22">
        <v>2700</v>
      </c>
      <c r="M15" s="7">
        <f t="shared" si="0"/>
        <v>5401.3114838700021</v>
      </c>
      <c r="N15" s="34">
        <f t="shared" si="1"/>
        <v>-0.96001612999862118</v>
      </c>
      <c r="O15" s="2"/>
      <c r="P15" s="32"/>
    </row>
    <row r="16" spans="1:22" ht="18.95" customHeight="1" x14ac:dyDescent="0.25">
      <c r="A16" s="66"/>
      <c r="B16" s="27">
        <v>32</v>
      </c>
      <c r="C16" s="14">
        <v>-78.564496109998117</v>
      </c>
      <c r="D16" s="25"/>
      <c r="E16" s="14"/>
      <c r="F16" s="14"/>
      <c r="G16" s="14">
        <v>60</v>
      </c>
      <c r="H16" s="21">
        <v>69</v>
      </c>
      <c r="I16" s="21">
        <v>1490</v>
      </c>
      <c r="J16" s="30">
        <v>292.7826</v>
      </c>
      <c r="K16" s="21">
        <v>137.49503999999999</v>
      </c>
      <c r="L16" s="22">
        <v>2700</v>
      </c>
      <c r="M16" s="7">
        <f t="shared" si="0"/>
        <v>4670.7131438900014</v>
      </c>
      <c r="N16" s="34">
        <f t="shared" si="1"/>
        <v>-78.564496109998117</v>
      </c>
      <c r="O16" s="2"/>
      <c r="P16" s="32"/>
    </row>
    <row r="17" spans="1:21" ht="18.95" customHeight="1" x14ac:dyDescent="0.25">
      <c r="A17" s="66"/>
      <c r="B17" s="27">
        <v>33</v>
      </c>
      <c r="C17" s="14">
        <v>5503.3325701679305</v>
      </c>
      <c r="D17" s="25">
        <v>5503.33</v>
      </c>
      <c r="E17" s="14"/>
      <c r="F17" s="14"/>
      <c r="G17" s="14">
        <v>60</v>
      </c>
      <c r="H17" s="21">
        <v>69</v>
      </c>
      <c r="I17" s="21">
        <v>1490</v>
      </c>
      <c r="J17" s="30">
        <v>537.01710000000003</v>
      </c>
      <c r="K17" s="21">
        <v>360.92471999999998</v>
      </c>
      <c r="L17" s="22">
        <v>2700</v>
      </c>
      <c r="M17" s="7">
        <f t="shared" si="0"/>
        <v>5216.9443901679306</v>
      </c>
      <c r="N17" s="34">
        <f t="shared" si="1"/>
        <v>2.5701679305711878E-3</v>
      </c>
      <c r="O17" s="2"/>
      <c r="P17" s="32"/>
    </row>
    <row r="18" spans="1:21" ht="18.95" customHeight="1" x14ac:dyDescent="0.25">
      <c r="A18" s="66"/>
      <c r="B18" s="27">
        <v>34</v>
      </c>
      <c r="C18" s="14">
        <v>5530.9373511243948</v>
      </c>
      <c r="D18" s="25">
        <v>5560</v>
      </c>
      <c r="E18" s="14"/>
      <c r="F18" s="14"/>
      <c r="G18" s="14">
        <v>60</v>
      </c>
      <c r="H18" s="21">
        <v>69</v>
      </c>
      <c r="I18" s="21">
        <v>1490</v>
      </c>
      <c r="J18" s="30">
        <v>841.00319999999999</v>
      </c>
      <c r="K18" s="21">
        <v>163.27548000000002</v>
      </c>
      <c r="L18" s="22">
        <v>2700</v>
      </c>
      <c r="M18" s="7">
        <f t="shared" si="0"/>
        <v>5294.2160311243952</v>
      </c>
      <c r="N18" s="34">
        <f t="shared" si="1"/>
        <v>-29.062648875605191</v>
      </c>
      <c r="O18" s="2"/>
      <c r="P18" s="32" t="s">
        <v>11</v>
      </c>
      <c r="R18" s="2"/>
    </row>
    <row r="19" spans="1:21" ht="18.95" customHeight="1" x14ac:dyDescent="0.25">
      <c r="A19" s="66"/>
      <c r="B19" s="27">
        <v>35</v>
      </c>
      <c r="C19" s="14">
        <v>907.60588762999942</v>
      </c>
      <c r="D19" s="51">
        <v>1000</v>
      </c>
      <c r="E19" s="14"/>
      <c r="F19" s="14"/>
      <c r="G19" s="14">
        <v>60</v>
      </c>
      <c r="H19" s="21">
        <v>69</v>
      </c>
      <c r="I19" s="21">
        <v>1490</v>
      </c>
      <c r="J19" s="30">
        <v>968.72209999999995</v>
      </c>
      <c r="K19" s="21">
        <v>300.77064000000001</v>
      </c>
      <c r="L19" s="22">
        <v>2700</v>
      </c>
      <c r="M19" s="7">
        <f t="shared" si="0"/>
        <v>5496.09862763</v>
      </c>
      <c r="N19" s="34">
        <f t="shared" si="1"/>
        <v>-92.394112370000585</v>
      </c>
      <c r="O19" s="2"/>
      <c r="P19" s="32"/>
    </row>
    <row r="20" spans="1:21" ht="18.95" customHeight="1" x14ac:dyDescent="0.25">
      <c r="A20" s="66"/>
      <c r="B20" s="27">
        <v>36</v>
      </c>
      <c r="C20" s="14">
        <v>5662.2043273400013</v>
      </c>
      <c r="D20" s="15">
        <v>5662.2</v>
      </c>
      <c r="E20" s="14"/>
      <c r="F20" s="14"/>
      <c r="G20" s="14">
        <v>60</v>
      </c>
      <c r="H20" s="21">
        <v>69</v>
      </c>
      <c r="I20" s="21">
        <v>1490</v>
      </c>
      <c r="J20" s="30">
        <v>905.23609999999996</v>
      </c>
      <c r="K20" s="21">
        <v>180.46235999999999</v>
      </c>
      <c r="L20" s="22">
        <v>2700</v>
      </c>
      <c r="M20" s="7">
        <f t="shared" si="0"/>
        <v>5404.702787340002</v>
      </c>
      <c r="N20" s="34">
        <f t="shared" si="1"/>
        <v>4.3273400015095831E-3</v>
      </c>
      <c r="O20" s="2"/>
      <c r="P20" s="32"/>
    </row>
    <row r="21" spans="1:21" x14ac:dyDescent="0.25">
      <c r="A21" s="66"/>
      <c r="B21" s="27" t="s">
        <v>10</v>
      </c>
      <c r="C21" s="9">
        <f>SUM(C3:C20)</f>
        <v>74009.759854931559</v>
      </c>
      <c r="D21" s="12">
        <f>SUM(D3:D20)</f>
        <v>77675.789999999994</v>
      </c>
      <c r="E21" s="12">
        <f t="shared" ref="E21:K21" si="2">SUM(E3:E20)</f>
        <v>353.57771905571576</v>
      </c>
      <c r="F21" s="12">
        <f>SUM(F3:F20)</f>
        <v>0</v>
      </c>
      <c r="G21" s="12">
        <f>SUM(G3:G20)</f>
        <v>1080</v>
      </c>
      <c r="H21" s="12">
        <f t="shared" si="2"/>
        <v>1242</v>
      </c>
      <c r="I21" s="12">
        <f t="shared" si="2"/>
        <v>26820</v>
      </c>
      <c r="J21" s="12">
        <f t="shared" si="2"/>
        <v>10750.798800000002</v>
      </c>
      <c r="K21" s="12">
        <f t="shared" si="2"/>
        <v>4030.326</v>
      </c>
      <c r="L21" s="9">
        <f>SUM(L3:L20)</f>
        <v>48600</v>
      </c>
      <c r="M21" s="9">
        <f>SUM(M3:M20)</f>
        <v>89210.672373987269</v>
      </c>
    </row>
    <row r="22" spans="1:21" x14ac:dyDescent="0.25">
      <c r="A22" s="65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/>
      <c r="O22" s="34"/>
    </row>
    <row r="23" spans="1:21" x14ac:dyDescent="0.25">
      <c r="A23" s="68" t="s">
        <v>19</v>
      </c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70"/>
      <c r="N23" s="62"/>
      <c r="O23" s="62"/>
      <c r="P23" s="62"/>
      <c r="Q23" s="60"/>
      <c r="R23" s="60"/>
      <c r="S23" s="60"/>
      <c r="T23" s="60"/>
      <c r="U23" s="60"/>
    </row>
    <row r="24" spans="1:21" ht="15" customHeight="1" x14ac:dyDescent="0.25">
      <c r="A24" s="71" t="s">
        <v>23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3"/>
      <c r="N24" s="62"/>
      <c r="O24" s="62"/>
      <c r="P24" s="62"/>
      <c r="Q24" s="60"/>
      <c r="R24" s="60"/>
      <c r="S24" s="60"/>
      <c r="T24" s="60"/>
      <c r="U24" s="60"/>
    </row>
    <row r="25" spans="1:21" x14ac:dyDescent="0.25">
      <c r="A25" s="71"/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3"/>
      <c r="N25" s="62"/>
      <c r="O25" s="62"/>
      <c r="P25" s="62"/>
      <c r="Q25" s="60"/>
      <c r="R25" s="60"/>
      <c r="S25" s="60"/>
      <c r="T25" s="60"/>
      <c r="U25" s="60"/>
    </row>
    <row r="26" spans="1:21" x14ac:dyDescent="0.25">
      <c r="A26" s="71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3"/>
      <c r="N26" s="62"/>
      <c r="O26" s="62"/>
      <c r="P26" s="62"/>
      <c r="Q26" s="60"/>
      <c r="R26" s="60"/>
      <c r="S26" s="60"/>
      <c r="T26" s="60"/>
      <c r="U26" s="60"/>
    </row>
    <row r="27" spans="1:21" ht="15" customHeight="1" x14ac:dyDescent="0.25">
      <c r="A27" s="71" t="s">
        <v>21</v>
      </c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3"/>
      <c r="N27" s="62"/>
      <c r="O27" s="62"/>
      <c r="P27" s="62"/>
      <c r="Q27" s="60"/>
      <c r="R27" s="60"/>
      <c r="S27" s="60"/>
      <c r="T27" s="60"/>
      <c r="U27" s="60"/>
    </row>
    <row r="28" spans="1:21" ht="15" customHeight="1" x14ac:dyDescent="0.25">
      <c r="A28" s="71"/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3"/>
      <c r="N28" s="62"/>
      <c r="O28" s="62"/>
      <c r="P28" s="62"/>
      <c r="Q28" s="60"/>
      <c r="R28" s="60"/>
      <c r="S28" s="60"/>
      <c r="T28" s="60"/>
      <c r="U28" s="60"/>
    </row>
    <row r="29" spans="1:21" x14ac:dyDescent="0.25">
      <c r="A29" s="67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2"/>
      <c r="O29" s="62"/>
      <c r="P29" s="62"/>
      <c r="Q29" s="60"/>
      <c r="R29" s="60"/>
      <c r="S29" s="60"/>
      <c r="T29" s="60"/>
      <c r="U29" s="60"/>
    </row>
    <row r="30" spans="1:21" ht="15" customHeight="1" x14ac:dyDescent="0.25">
      <c r="A30" s="62"/>
      <c r="B30" s="62"/>
      <c r="C30" s="62"/>
      <c r="D30" s="63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0"/>
      <c r="R30" s="60"/>
      <c r="S30" s="60"/>
      <c r="T30" s="60"/>
      <c r="U30" s="60"/>
    </row>
    <row r="31" spans="1:21" ht="15" customHeight="1" x14ac:dyDescent="0.25">
      <c r="D31" s="19"/>
      <c r="N31"/>
      <c r="O31" s="34"/>
    </row>
    <row r="32" spans="1:21" x14ac:dyDescent="0.25">
      <c r="D32" s="19"/>
    </row>
    <row r="33" spans="4:16" x14ac:dyDescent="0.25">
      <c r="D33" s="19"/>
      <c r="P33" t="s">
        <v>11</v>
      </c>
    </row>
  </sheetData>
  <mergeCells count="7">
    <mergeCell ref="A1:M1"/>
    <mergeCell ref="A22:M22"/>
    <mergeCell ref="A3:A21"/>
    <mergeCell ref="A29:M29"/>
    <mergeCell ref="A24:M26"/>
    <mergeCell ref="A23:M23"/>
    <mergeCell ref="A27:M28"/>
  </mergeCells>
  <pageMargins left="0.39370078740157483" right="0" top="0.39370078740157483" bottom="0" header="0.31496062992125984" footer="0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4</vt:i4>
      </vt:variant>
    </vt:vector>
  </HeadingPairs>
  <TitlesOfParts>
    <vt:vector size="8" baseType="lpstr">
      <vt:lpstr>D-10</vt:lpstr>
      <vt:lpstr>B1-10</vt:lpstr>
      <vt:lpstr>B2-04A</vt:lpstr>
      <vt:lpstr>B2-04B</vt:lpstr>
      <vt:lpstr>'B1-10'!Yazdırma_Alanı</vt:lpstr>
      <vt:lpstr>'B2-04A'!Yazdırma_Alanı</vt:lpstr>
      <vt:lpstr>'B2-04B'!Yazdırma_Alanı</vt:lpstr>
      <vt:lpstr>'D-10'!Yazdırma_Alanı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ttg</dc:creator>
  <cp:lastModifiedBy>TURGAY GORGEL</cp:lastModifiedBy>
  <cp:lastPrinted>2025-03-14T18:20:45Z</cp:lastPrinted>
  <dcterms:created xsi:type="dcterms:W3CDTF">2014-06-22T16:28:57Z</dcterms:created>
  <dcterms:modified xsi:type="dcterms:W3CDTF">2025-05-15T19:25:03Z</dcterms:modified>
</cp:coreProperties>
</file>