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EDEK\BLOK\AIDAT\web için aidatlar\"/>
    </mc:Choice>
  </mc:AlternateContent>
  <bookViews>
    <workbookView xWindow="0" yWindow="0" windowWidth="28800" windowHeight="11760" activeTab="3"/>
  </bookViews>
  <sheets>
    <sheet name="D-10" sheetId="5" r:id="rId1"/>
    <sheet name="B1-10" sheetId="1" r:id="rId2"/>
    <sheet name="B2-04A" sheetId="6" r:id="rId3"/>
    <sheet name="B2-04B" sheetId="7" r:id="rId4"/>
  </sheets>
  <definedNames>
    <definedName name="_xlnm.Print_Area" localSheetId="1">'B1-10'!$A$1:$M$30</definedName>
    <definedName name="_xlnm.Print_Area" localSheetId="2">'B2-04A'!$A$1:$M$30</definedName>
    <definedName name="_xlnm.Print_Area" localSheetId="3">'B2-04B'!$A$1:$M$29</definedName>
    <definedName name="_xlnm.Print_Area" localSheetId="0">'D-10'!$A$1:$M$30</definedName>
  </definedNames>
  <calcPr calcId="152511"/>
</workbook>
</file>

<file path=xl/calcChain.xml><?xml version="1.0" encoding="utf-8"?>
<calcChain xmlns="http://schemas.openxmlformats.org/spreadsheetml/2006/main">
  <c r="D9" i="7" l="1"/>
  <c r="D8" i="6" l="1"/>
  <c r="T12" i="5" l="1"/>
  <c r="S12" i="5"/>
  <c r="D5" i="5" l="1"/>
  <c r="E15" i="7" l="1"/>
  <c r="E10" i="6"/>
  <c r="E17" i="6"/>
  <c r="E18" i="6"/>
  <c r="E19" i="6"/>
  <c r="E14" i="1"/>
  <c r="E18" i="1"/>
  <c r="E7" i="5"/>
  <c r="E9" i="5"/>
  <c r="E16" i="5"/>
  <c r="E17" i="5"/>
  <c r="E18" i="5"/>
  <c r="E19" i="5"/>
  <c r="E3" i="7" l="1"/>
  <c r="E7" i="6"/>
  <c r="E20" i="1" l="1"/>
  <c r="L21" i="1" l="1"/>
  <c r="O18" i="1" l="1"/>
  <c r="R18" i="1" s="1"/>
  <c r="T18" i="1"/>
  <c r="E9" i="1" l="1"/>
  <c r="K21" i="5" l="1"/>
  <c r="M3" i="7" l="1"/>
  <c r="M4" i="7"/>
  <c r="M5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E21" i="7" l="1"/>
  <c r="D21" i="1"/>
  <c r="M8" i="6"/>
  <c r="M9" i="6"/>
  <c r="M10" i="6"/>
  <c r="M11" i="6"/>
  <c r="M12" i="6"/>
  <c r="M13" i="6"/>
  <c r="M14" i="6"/>
  <c r="M15" i="6"/>
  <c r="M16" i="6"/>
  <c r="M3" i="6"/>
  <c r="M4" i="6"/>
  <c r="M5" i="6"/>
  <c r="M6" i="6"/>
  <c r="M5" i="1"/>
  <c r="M6" i="1"/>
  <c r="M7" i="1"/>
  <c r="M8" i="1"/>
  <c r="M10" i="1"/>
  <c r="M11" i="1"/>
  <c r="M12" i="1"/>
  <c r="M13" i="1"/>
  <c r="M18" i="1"/>
  <c r="M19" i="1"/>
  <c r="M5" i="5"/>
  <c r="M6" i="5"/>
  <c r="M7" i="5"/>
  <c r="M8" i="5"/>
  <c r="M9" i="5"/>
  <c r="M11" i="5"/>
  <c r="M12" i="5"/>
  <c r="M13" i="5"/>
  <c r="M16" i="5"/>
  <c r="M17" i="5"/>
  <c r="M19" i="6"/>
  <c r="M7" i="6"/>
  <c r="M15" i="1"/>
  <c r="M17" i="1"/>
  <c r="M10" i="5"/>
  <c r="M14" i="5"/>
  <c r="M15" i="5"/>
  <c r="M18" i="5"/>
  <c r="M19" i="5"/>
  <c r="O13" i="6"/>
  <c r="M14" i="1"/>
  <c r="M3" i="5"/>
  <c r="M4" i="5"/>
  <c r="N9" i="7"/>
  <c r="M17" i="6"/>
  <c r="M3" i="1"/>
  <c r="N16" i="7"/>
  <c r="O6" i="5"/>
  <c r="E21" i="1"/>
  <c r="N3" i="7"/>
  <c r="N4" i="7"/>
  <c r="N5" i="7"/>
  <c r="N6" i="7"/>
  <c r="N7" i="7"/>
  <c r="N8" i="7"/>
  <c r="N10" i="7"/>
  <c r="N11" i="7"/>
  <c r="N12" i="7"/>
  <c r="N13" i="7"/>
  <c r="N14" i="7"/>
  <c r="N15" i="7"/>
  <c r="N17" i="7"/>
  <c r="N18" i="7"/>
  <c r="N19" i="7"/>
  <c r="N20" i="7"/>
  <c r="O5" i="5"/>
  <c r="O20" i="5"/>
  <c r="O19" i="5"/>
  <c r="O18" i="5"/>
  <c r="O17" i="5"/>
  <c r="O15" i="5"/>
  <c r="O13" i="5"/>
  <c r="O12" i="5"/>
  <c r="O11" i="5"/>
  <c r="O8" i="5"/>
  <c r="O7" i="5"/>
  <c r="O4" i="5"/>
  <c r="O3" i="5"/>
  <c r="O5" i="6"/>
  <c r="O17" i="6"/>
  <c r="O6" i="1"/>
  <c r="O16" i="6"/>
  <c r="G21" i="1"/>
  <c r="O19" i="6"/>
  <c r="O6" i="6"/>
  <c r="O9" i="6"/>
  <c r="O11" i="6"/>
  <c r="O12" i="6"/>
  <c r="O15" i="6"/>
  <c r="O20" i="6"/>
  <c r="O4" i="1"/>
  <c r="O7" i="1"/>
  <c r="O10" i="1"/>
  <c r="O11" i="1"/>
  <c r="O12" i="1"/>
  <c r="O13" i="1"/>
  <c r="O14" i="1"/>
  <c r="O17" i="1"/>
  <c r="O19" i="1"/>
  <c r="G21" i="7"/>
  <c r="G21" i="6"/>
  <c r="G21" i="5"/>
  <c r="K21" i="7"/>
  <c r="F21" i="7"/>
  <c r="F21" i="1"/>
  <c r="F21" i="6"/>
  <c r="H21" i="5"/>
  <c r="J21" i="7"/>
  <c r="I21" i="7"/>
  <c r="H21" i="7"/>
  <c r="K21" i="1"/>
  <c r="J21" i="1"/>
  <c r="J21" i="5"/>
  <c r="H21" i="6"/>
  <c r="I21" i="6"/>
  <c r="J21" i="6"/>
  <c r="F21" i="5"/>
  <c r="I21" i="5"/>
  <c r="K21" i="6"/>
  <c r="H21" i="1"/>
  <c r="L21" i="7"/>
  <c r="C21" i="1"/>
  <c r="L21" i="5"/>
  <c r="L21" i="6"/>
  <c r="C21" i="5"/>
  <c r="C21" i="6"/>
  <c r="O5" i="1"/>
  <c r="O14" i="6"/>
  <c r="O4" i="6"/>
  <c r="O15" i="1"/>
  <c r="O18" i="6"/>
  <c r="O7" i="6"/>
  <c r="O8" i="6"/>
  <c r="O20" i="1"/>
  <c r="C21" i="7"/>
  <c r="O3" i="1"/>
  <c r="O10" i="6"/>
  <c r="O14" i="5"/>
  <c r="O10" i="5"/>
  <c r="O3" i="6"/>
  <c r="O16" i="5"/>
  <c r="O8" i="1"/>
  <c r="D21" i="6"/>
  <c r="O9" i="5"/>
  <c r="D21" i="5"/>
  <c r="M20" i="6"/>
  <c r="M20" i="5"/>
  <c r="M18" i="6"/>
  <c r="M16" i="1"/>
  <c r="O16" i="1"/>
  <c r="M9" i="1"/>
  <c r="O9" i="1"/>
  <c r="M20" i="1"/>
  <c r="M4" i="1" l="1"/>
  <c r="M21" i="1" s="1"/>
  <c r="M21" i="7"/>
  <c r="E21" i="6"/>
  <c r="M21" i="6"/>
  <c r="E21" i="5"/>
  <c r="M21" i="5"/>
</calcChain>
</file>

<file path=xl/sharedStrings.xml><?xml version="1.0" encoding="utf-8"?>
<sst xmlns="http://schemas.openxmlformats.org/spreadsheetml/2006/main" count="84" uniqueCount="26">
  <si>
    <t>Blok No</t>
  </si>
  <si>
    <t>D-10</t>
  </si>
  <si>
    <t>Daire No</t>
  </si>
  <si>
    <t>B1-10</t>
  </si>
  <si>
    <t>B2-04A</t>
  </si>
  <si>
    <t>B2-04B</t>
  </si>
  <si>
    <t>ÖDENECEK TOPLAM BORÇ</t>
  </si>
  <si>
    <t>SICAK SU BEDELİ</t>
  </si>
  <si>
    <t>ÖDENMİŞ</t>
  </si>
  <si>
    <t>ÖNCEKİ AY TOPLAM BORÇ</t>
  </si>
  <si>
    <t>TOPLAM</t>
  </si>
  <si>
    <t xml:space="preserve"> </t>
  </si>
  <si>
    <t>OKUMA BEDELİ</t>
  </si>
  <si>
    <t>AİDAT   (BU AYIN)</t>
  </si>
  <si>
    <t>GÜNÜ GEÇEN BORÇ</t>
  </si>
  <si>
    <t>ORTAK ISINMA</t>
  </si>
  <si>
    <t>ÖZEL ISINMA</t>
  </si>
  <si>
    <t>SICAK SU HAZIR TUTMA BEDELİ</t>
  </si>
  <si>
    <t>GECİKME FAİZİ (%7)</t>
  </si>
  <si>
    <t>SON ÖDEME TARİHİ AY SONU OLUP, SONRASINDA %7 FAİZ İŞLEYECEKTİR.</t>
  </si>
  <si>
    <t>DEMİRBAŞ (Bir defalık)</t>
  </si>
  <si>
    <t>DD</t>
  </si>
  <si>
    <t>TEMMUZ 2026 ÖDEME TAKİP TABLOSU</t>
  </si>
  <si>
    <t>eski kiracı</t>
  </si>
  <si>
    <t>ORTAK ALANLARDA BIRAKTIĞINIZ EŞYALARIN KİLİTLİ OLMASINA ÖZEN GÖSTERİNİZ.</t>
  </si>
  <si>
    <t>PETEKLERİ BESLEYEN SICAK SU SİSTEMİ KAPALI OLDUĞU İÇİN SICAK SU BEDELİ MALİYETLİ OLMAKTADIR.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</si>
</sst>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_T_L"/>
    <numFmt numFmtId="165" formatCode="#,##0.000000000000"/>
    <numFmt numFmtId="166" formatCode="#,##0.00000000000"/>
    <numFmt numFmtId="167" formatCode="#,##0.000000000"/>
    <numFmt numFmtId="168" formatCode="_-* #,##0.00\ _₺_-;\-* #,##0.00\ _₺_-;_-* &quot;-&quot;??\ _₺_-;_-@_-"/>
  </numFmts>
  <fonts count="12" x14ac:knownFonts="1">
    <font>
      <sz val="11"/>
      <color theme="1"/>
      <name val="Calibri"/>
      <family val="2"/>
      <charset val="162"/>
      <scheme val="minor"/>
    </font>
    <font>
      <sz val="10"/>
      <color indexed="8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color indexed="8"/>
      <name val="Arial"/>
      <family val="2"/>
      <charset val="162"/>
    </font>
    <font>
      <sz val="11"/>
      <color indexed="63"/>
      <name val="Tahoma"/>
      <family val="2"/>
      <charset val="162"/>
    </font>
    <font>
      <sz val="11"/>
      <name val="Arial"/>
      <family val="2"/>
      <charset val="162"/>
    </font>
    <font>
      <sz val="8"/>
      <color indexed="63"/>
      <name val="Tahoma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11"/>
      <color indexed="63"/>
      <name val="Calibri"/>
      <family val="2"/>
      <charset val="162"/>
      <scheme val="minor"/>
    </font>
    <font>
      <sz val="8"/>
      <color indexed="63"/>
      <name val="Tahoma"/>
      <family val="2"/>
      <charset val="162"/>
    </font>
    <font>
      <sz val="11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3"/>
      </left>
      <right/>
      <top style="medium">
        <color indexed="63"/>
      </top>
      <bottom style="medium">
        <color indexed="63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168" fontId="11" fillId="0" borderId="0" applyFont="0" applyFill="0" applyBorder="0" applyAlignment="0" applyProtection="0"/>
  </cellStyleXfs>
  <cellXfs count="60">
    <xf numFmtId="0" fontId="0" fillId="0" borderId="0" xfId="0"/>
    <xf numFmtId="4" fontId="0" fillId="0" borderId="0" xfId="0" applyNumberFormat="1"/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left" vertical="center"/>
    </xf>
    <xf numFmtId="16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4" fontId="0" fillId="0" borderId="1" xfId="0" applyNumberFormat="1" applyFill="1" applyBorder="1" applyAlignment="1">
      <alignment horizontal="left"/>
    </xf>
    <xf numFmtId="0" fontId="0" fillId="0" borderId="0" xfId="0" applyAlignment="1">
      <alignment horizontal="center" vertical="center"/>
    </xf>
    <xf numFmtId="4" fontId="3" fillId="0" borderId="1" xfId="0" applyNumberFormat="1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left" vertical="top"/>
    </xf>
    <xf numFmtId="2" fontId="0" fillId="0" borderId="1" xfId="0" applyNumberFormat="1" applyBorder="1" applyAlignment="1">
      <alignment vertical="top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textRotation="90"/>
    </xf>
    <xf numFmtId="0" fontId="7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left" vertical="top"/>
    </xf>
    <xf numFmtId="165" fontId="0" fillId="0" borderId="0" xfId="0" applyNumberFormat="1"/>
    <xf numFmtId="166" fontId="0" fillId="0" borderId="0" xfId="0" applyNumberFormat="1"/>
    <xf numFmtId="4" fontId="4" fillId="2" borderId="1" xfId="0" applyNumberFormat="1" applyFont="1" applyFill="1" applyBorder="1" applyAlignment="1">
      <alignment horizontal="right" vertical="center" wrapText="1"/>
    </xf>
    <xf numFmtId="2" fontId="0" fillId="0" borderId="0" xfId="0" applyNumberFormat="1"/>
    <xf numFmtId="4" fontId="0" fillId="0" borderId="1" xfId="0" applyNumberFormat="1" applyBorder="1" applyAlignment="1">
      <alignment horizontal="left" vertical="center"/>
    </xf>
    <xf numFmtId="4" fontId="0" fillId="0" borderId="1" xfId="0" applyNumberFormat="1" applyFont="1" applyBorder="1" applyAlignment="1">
      <alignment horizontal="left" vertical="center"/>
    </xf>
    <xf numFmtId="4" fontId="0" fillId="0" borderId="1" xfId="0" applyNumberFormat="1" applyFont="1" applyBorder="1" applyAlignment="1">
      <alignment horizontal="right"/>
    </xf>
    <xf numFmtId="164" fontId="0" fillId="0" borderId="1" xfId="0" applyNumberFormat="1" applyFont="1" applyBorder="1" applyAlignment="1">
      <alignment horizontal="left" vertical="top"/>
    </xf>
    <xf numFmtId="4" fontId="0" fillId="0" borderId="1" xfId="0" applyNumberFormat="1" applyFont="1" applyBorder="1" applyAlignment="1">
      <alignment horizontal="left" vertical="top"/>
    </xf>
    <xf numFmtId="4" fontId="0" fillId="0" borderId="1" xfId="0" applyNumberFormat="1" applyFont="1" applyFill="1" applyBorder="1" applyAlignment="1">
      <alignment horizontal="left" vertical="top"/>
    </xf>
    <xf numFmtId="4" fontId="0" fillId="0" borderId="1" xfId="0" applyNumberFormat="1" applyFont="1" applyFill="1" applyBorder="1" applyAlignment="1">
      <alignment horizontal="right"/>
    </xf>
    <xf numFmtId="4" fontId="0" fillId="0" borderId="1" xfId="0" applyNumberFormat="1" applyFont="1" applyFill="1" applyBorder="1" applyAlignment="1">
      <alignment horizontal="left"/>
    </xf>
    <xf numFmtId="4" fontId="0" fillId="0" borderId="1" xfId="0" applyNumberFormat="1" applyFont="1" applyBorder="1" applyAlignment="1">
      <alignment horizontal="left"/>
    </xf>
    <xf numFmtId="4" fontId="5" fillId="0" borderId="1" xfId="0" applyNumberFormat="1" applyFont="1" applyBorder="1"/>
    <xf numFmtId="2" fontId="0" fillId="4" borderId="0" xfId="0" applyNumberFormat="1" applyFill="1" applyAlignment="1">
      <alignment wrapText="1"/>
    </xf>
    <xf numFmtId="167" fontId="0" fillId="0" borderId="0" xfId="0" applyNumberFormat="1"/>
    <xf numFmtId="4" fontId="4" fillId="2" borderId="2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" fontId="6" fillId="2" borderId="2" xfId="0" applyNumberFormat="1" applyFont="1" applyFill="1" applyBorder="1" applyAlignment="1">
      <alignment horizontal="right" vertical="center" wrapText="1"/>
    </xf>
    <xf numFmtId="0" fontId="0" fillId="0" borderId="0" xfId="0" applyFill="1"/>
    <xf numFmtId="4" fontId="10" fillId="2" borderId="2" xfId="0" applyNumberFormat="1" applyFont="1" applyFill="1" applyBorder="1" applyAlignment="1">
      <alignment horizontal="right" vertical="center" wrapText="1"/>
    </xf>
    <xf numFmtId="0" fontId="0" fillId="0" borderId="0" xfId="0"/>
    <xf numFmtId="1" fontId="7" fillId="0" borderId="1" xfId="0" applyNumberFormat="1" applyFont="1" applyBorder="1"/>
    <xf numFmtId="3" fontId="7" fillId="0" borderId="1" xfId="0" applyNumberFormat="1" applyFont="1" applyBorder="1"/>
    <xf numFmtId="3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horizontal="left"/>
    </xf>
    <xf numFmtId="4" fontId="9" fillId="2" borderId="2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8" fontId="7" fillId="0" borderId="0" xfId="1" applyFont="1" applyAlignment="1">
      <alignment horizontal="center" vertical="center" wrapText="1"/>
    </xf>
    <xf numFmtId="0" fontId="7" fillId="5" borderId="1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textRotation="90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</cellXfs>
  <cellStyles count="2">
    <cellStyle name="Normal" xfId="0" builtinId="0"/>
    <cellStyle name="Virgü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"/>
  <sheetViews>
    <sheetView zoomScaleNormal="100" workbookViewId="0">
      <selection activeCell="M10" sqref="M10"/>
    </sheetView>
  </sheetViews>
  <sheetFormatPr defaultRowHeight="15" x14ac:dyDescent="0.25"/>
  <cols>
    <col min="1" max="1" width="5" customWidth="1"/>
    <col min="2" max="2" width="8.5703125" bestFit="1" customWidth="1"/>
    <col min="3" max="3" width="12.140625" customWidth="1"/>
    <col min="4" max="4" width="11.7109375" style="11" customWidth="1"/>
    <col min="5" max="5" width="10.42578125" bestFit="1" customWidth="1"/>
    <col min="6" max="6" width="11.42578125" hidden="1" customWidth="1"/>
    <col min="7" max="7" width="8.42578125" customWidth="1"/>
    <col min="8" max="8" width="10.42578125" bestFit="1" customWidth="1"/>
    <col min="9" max="9" width="11.28515625" hidden="1" customWidth="1"/>
    <col min="10" max="10" width="11.140625" hidden="1" customWidth="1"/>
    <col min="11" max="11" width="10.42578125" bestFit="1" customWidth="1"/>
    <col min="12" max="12" width="11.42578125" bestFit="1" customWidth="1"/>
    <col min="13" max="13" width="13.28515625" customWidth="1"/>
    <col min="14" max="14" width="3.5703125" customWidth="1"/>
    <col min="15" max="15" width="17.42578125" style="24" bestFit="1" customWidth="1"/>
  </cols>
  <sheetData>
    <row r="1" spans="1:25" x14ac:dyDescent="0.25">
      <c r="A1" s="54" t="s">
        <v>22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25" ht="45.75" x14ac:dyDescent="0.25">
      <c r="A2" s="2" t="s">
        <v>0</v>
      </c>
      <c r="B2" s="18" t="s">
        <v>2</v>
      </c>
      <c r="C2" s="3" t="s">
        <v>9</v>
      </c>
      <c r="D2" s="3" t="s">
        <v>8</v>
      </c>
      <c r="E2" s="3" t="s">
        <v>18</v>
      </c>
      <c r="F2" s="3" t="s">
        <v>20</v>
      </c>
      <c r="G2" s="38" t="s">
        <v>17</v>
      </c>
      <c r="H2" s="3" t="s">
        <v>12</v>
      </c>
      <c r="I2" s="3" t="s">
        <v>15</v>
      </c>
      <c r="J2" s="19" t="s">
        <v>16</v>
      </c>
      <c r="K2" s="3" t="s">
        <v>7</v>
      </c>
      <c r="L2" s="3" t="s">
        <v>13</v>
      </c>
      <c r="M2" s="4" t="s">
        <v>6</v>
      </c>
      <c r="O2" s="35" t="s">
        <v>14</v>
      </c>
    </row>
    <row r="3" spans="1:25" ht="18.95" customHeight="1" x14ac:dyDescent="0.25">
      <c r="A3" s="56" t="s">
        <v>1</v>
      </c>
      <c r="B3" s="17">
        <v>1</v>
      </c>
      <c r="C3" s="7">
        <v>12139.184725818754</v>
      </c>
      <c r="D3" s="25">
        <v>12140</v>
      </c>
      <c r="E3" s="7"/>
      <c r="F3" s="7"/>
      <c r="G3" s="7">
        <v>80</v>
      </c>
      <c r="H3" s="15">
        <v>97</v>
      </c>
      <c r="I3" s="15"/>
      <c r="J3" s="20"/>
      <c r="K3" s="16">
        <v>751.17096000000004</v>
      </c>
      <c r="L3" s="14">
        <v>2900</v>
      </c>
      <c r="M3" s="5">
        <f>C3-D3+E3+H3+K3+L3+I3+J3+F3+G3</f>
        <v>3827.3556858187535</v>
      </c>
      <c r="N3" s="1"/>
      <c r="O3" s="24">
        <f>C3-D3</f>
        <v>-0.81527418124642281</v>
      </c>
    </row>
    <row r="4" spans="1:25" ht="18.95" customHeight="1" x14ac:dyDescent="0.25">
      <c r="A4" s="56"/>
      <c r="B4" s="17">
        <v>2</v>
      </c>
      <c r="C4" s="7">
        <v>15090.2052420893</v>
      </c>
      <c r="D4" s="25">
        <v>15000</v>
      </c>
      <c r="E4" s="7"/>
      <c r="F4" s="7"/>
      <c r="G4" s="7"/>
      <c r="H4" s="15">
        <v>97</v>
      </c>
      <c r="I4" s="15"/>
      <c r="J4" s="20"/>
      <c r="K4" s="16">
        <v>0</v>
      </c>
      <c r="L4" s="14">
        <v>2900</v>
      </c>
      <c r="M4" s="5">
        <f t="shared" ref="M4:M20" si="0">C4-D4+E4+H4+K4+L4+I4+J4+F4+G4</f>
        <v>3087.2052420892996</v>
      </c>
      <c r="O4" s="24">
        <f t="shared" ref="O4:O20" si="1">C4-D4</f>
        <v>90.205242089299645</v>
      </c>
      <c r="Q4" s="43"/>
    </row>
    <row r="5" spans="1:25" ht="18.95" customHeight="1" x14ac:dyDescent="0.25">
      <c r="A5" s="56"/>
      <c r="B5" s="17">
        <v>3</v>
      </c>
      <c r="C5" s="7">
        <v>3655.2516786856786</v>
      </c>
      <c r="D5" s="26">
        <f>3655.25+400</f>
        <v>4055.25</v>
      </c>
      <c r="E5" s="7"/>
      <c r="F5" s="7"/>
      <c r="G5" s="7">
        <v>80</v>
      </c>
      <c r="H5" s="15">
        <v>97</v>
      </c>
      <c r="I5" s="15"/>
      <c r="J5" s="20"/>
      <c r="K5" s="16">
        <v>39.535260000000001</v>
      </c>
      <c r="L5" s="14">
        <v>3190</v>
      </c>
      <c r="M5" s="5">
        <f t="shared" si="0"/>
        <v>3006.5369386856787</v>
      </c>
      <c r="O5" s="24">
        <f t="shared" si="1"/>
        <v>-399.9983213143214</v>
      </c>
      <c r="Q5" s="43"/>
    </row>
    <row r="6" spans="1:25" ht="18.95" customHeight="1" x14ac:dyDescent="0.25">
      <c r="A6" s="56"/>
      <c r="B6" s="17">
        <v>4</v>
      </c>
      <c r="C6" s="7">
        <v>3922.6231392140394</v>
      </c>
      <c r="D6" s="23">
        <v>3923</v>
      </c>
      <c r="E6" s="7"/>
      <c r="F6" s="7"/>
      <c r="G6" s="7">
        <v>80</v>
      </c>
      <c r="H6" s="15">
        <v>97</v>
      </c>
      <c r="I6" s="15"/>
      <c r="J6" s="20"/>
      <c r="K6" s="16">
        <v>711.63564000000008</v>
      </c>
      <c r="L6" s="14">
        <v>3190</v>
      </c>
      <c r="M6" s="5">
        <f t="shared" si="0"/>
        <v>4078.2587792140394</v>
      </c>
      <c r="O6" s="24">
        <f t="shared" si="1"/>
        <v>-0.37686078596061634</v>
      </c>
      <c r="Q6" s="43"/>
    </row>
    <row r="7" spans="1:25" ht="18.95" customHeight="1" x14ac:dyDescent="0.25">
      <c r="A7" s="56"/>
      <c r="B7" s="17">
        <v>5</v>
      </c>
      <c r="C7" s="7">
        <v>42047.226591597348</v>
      </c>
      <c r="D7" s="23"/>
      <c r="E7" s="7">
        <f t="shared" ref="E7:E19" si="2">(C7-D7)*0.07</f>
        <v>2943.3058614118145</v>
      </c>
      <c r="F7" s="7"/>
      <c r="G7" s="7">
        <v>80</v>
      </c>
      <c r="H7" s="15">
        <v>97</v>
      </c>
      <c r="I7" s="15"/>
      <c r="J7" s="20"/>
      <c r="K7" s="16">
        <v>39.535260000000001</v>
      </c>
      <c r="L7" s="14">
        <v>3190</v>
      </c>
      <c r="M7" s="5">
        <f t="shared" si="0"/>
        <v>48397.067713009157</v>
      </c>
      <c r="O7" s="24">
        <f t="shared" si="1"/>
        <v>42047.226591597348</v>
      </c>
    </row>
    <row r="8" spans="1:25" ht="18.95" customHeight="1" x14ac:dyDescent="0.25">
      <c r="A8" s="56"/>
      <c r="B8" s="17">
        <v>6</v>
      </c>
      <c r="C8" s="7">
        <v>4111.7832687764294</v>
      </c>
      <c r="D8" s="26">
        <v>4111.78</v>
      </c>
      <c r="E8" s="7"/>
      <c r="F8" s="7"/>
      <c r="G8" s="7">
        <v>80</v>
      </c>
      <c r="H8" s="15">
        <v>97</v>
      </c>
      <c r="I8" s="15"/>
      <c r="J8" s="20"/>
      <c r="K8" s="16">
        <v>711.63564000000008</v>
      </c>
      <c r="L8" s="14">
        <v>3190</v>
      </c>
      <c r="M8" s="5">
        <f t="shared" si="0"/>
        <v>4078.6389087764296</v>
      </c>
      <c r="N8" s="1"/>
      <c r="O8" s="24">
        <f t="shared" si="1"/>
        <v>3.2687764296497335E-3</v>
      </c>
    </row>
    <row r="9" spans="1:25" ht="18.95" customHeight="1" thickBot="1" x14ac:dyDescent="0.3">
      <c r="A9" s="56"/>
      <c r="B9" s="17">
        <v>7</v>
      </c>
      <c r="C9" s="7">
        <v>18825.738473589019</v>
      </c>
      <c r="D9" s="26">
        <v>5000</v>
      </c>
      <c r="E9" s="7">
        <f t="shared" si="2"/>
        <v>967.80169315123146</v>
      </c>
      <c r="F9" s="7"/>
      <c r="G9" s="7">
        <v>80</v>
      </c>
      <c r="H9" s="15">
        <v>97</v>
      </c>
      <c r="I9" s="15"/>
      <c r="J9" s="20"/>
      <c r="K9" s="16">
        <v>237.21185999999997</v>
      </c>
      <c r="L9" s="14">
        <v>3190</v>
      </c>
      <c r="M9" s="5">
        <f t="shared" si="0"/>
        <v>18397.752026740251</v>
      </c>
      <c r="O9" s="24">
        <f t="shared" si="1"/>
        <v>13825.738473589019</v>
      </c>
    </row>
    <row r="10" spans="1:25" ht="18.95" customHeight="1" thickBot="1" x14ac:dyDescent="0.3">
      <c r="A10" s="56"/>
      <c r="B10" s="17">
        <v>8</v>
      </c>
      <c r="C10" s="7">
        <v>3786.957592750297</v>
      </c>
      <c r="D10" s="37">
        <v>3787</v>
      </c>
      <c r="E10" s="7"/>
      <c r="F10" s="7"/>
      <c r="G10" s="7">
        <v>80</v>
      </c>
      <c r="H10" s="15">
        <v>97</v>
      </c>
      <c r="I10" s="15"/>
      <c r="J10" s="20"/>
      <c r="K10" s="16">
        <v>118.60589999999999</v>
      </c>
      <c r="L10" s="14">
        <v>3190</v>
      </c>
      <c r="M10" s="5">
        <f t="shared" si="0"/>
        <v>3485.563492750297</v>
      </c>
      <c r="O10" s="24">
        <f t="shared" si="1"/>
        <v>-4.2407249703046546E-2</v>
      </c>
    </row>
    <row r="11" spans="1:25" ht="18.95" customHeight="1" x14ac:dyDescent="0.25">
      <c r="A11" s="56"/>
      <c r="B11" s="17">
        <v>9</v>
      </c>
      <c r="C11" s="7">
        <v>3929.2621213073012</v>
      </c>
      <c r="D11" s="26">
        <v>3930</v>
      </c>
      <c r="E11" s="7"/>
      <c r="F11" s="7"/>
      <c r="G11" s="7">
        <v>80</v>
      </c>
      <c r="H11" s="15">
        <v>97</v>
      </c>
      <c r="I11" s="15"/>
      <c r="J11" s="20"/>
      <c r="K11" s="16">
        <v>513.95909999999992</v>
      </c>
      <c r="L11" s="14">
        <v>3190</v>
      </c>
      <c r="M11" s="5">
        <f t="shared" si="0"/>
        <v>3880.2212213073012</v>
      </c>
      <c r="O11" s="24">
        <f t="shared" si="1"/>
        <v>-0.73787869269881412</v>
      </c>
    </row>
    <row r="12" spans="1:25" ht="18.95" customHeight="1" x14ac:dyDescent="0.25">
      <c r="A12" s="56"/>
      <c r="B12" s="17">
        <v>10</v>
      </c>
      <c r="C12" s="7">
        <v>4050.0992209000001</v>
      </c>
      <c r="D12" s="26">
        <v>4100</v>
      </c>
      <c r="E12" s="7"/>
      <c r="F12" s="7"/>
      <c r="G12" s="7">
        <v>80</v>
      </c>
      <c r="H12" s="15">
        <v>97</v>
      </c>
      <c r="I12" s="15"/>
      <c r="J12" s="20"/>
      <c r="K12" s="16">
        <v>593.02967999999998</v>
      </c>
      <c r="L12" s="14">
        <v>3190</v>
      </c>
      <c r="M12" s="5">
        <f>C12-D12+E12+H12+K12+L12+I12+J12+F12+G12</f>
        <v>3910.1289009000002</v>
      </c>
      <c r="O12" s="24">
        <f>C12-D12</f>
        <v>-49.900779099999909</v>
      </c>
      <c r="R12">
        <v>200</v>
      </c>
      <c r="S12">
        <f>L12/30</f>
        <v>106.33333333333333</v>
      </c>
      <c r="T12">
        <f>4*S12</f>
        <v>425.33333333333331</v>
      </c>
      <c r="V12">
        <v>625</v>
      </c>
      <c r="Y12" t="s">
        <v>23</v>
      </c>
    </row>
    <row r="13" spans="1:25" ht="18.95" customHeight="1" thickBot="1" x14ac:dyDescent="0.3">
      <c r="A13" s="56"/>
      <c r="B13" s="17">
        <v>11</v>
      </c>
      <c r="C13" s="7">
        <v>3954.9042665662355</v>
      </c>
      <c r="D13" s="26">
        <v>3954.9</v>
      </c>
      <c r="E13" s="7"/>
      <c r="F13" s="7"/>
      <c r="G13" s="7">
        <v>80</v>
      </c>
      <c r="H13" s="15">
        <v>97</v>
      </c>
      <c r="I13" s="15"/>
      <c r="J13" s="20"/>
      <c r="K13" s="16">
        <v>513.95909999999992</v>
      </c>
      <c r="L13" s="14">
        <v>3190</v>
      </c>
      <c r="M13" s="5">
        <f t="shared" si="0"/>
        <v>3880.9633665662354</v>
      </c>
      <c r="O13" s="24">
        <f t="shared" si="1"/>
        <v>4.2665662354011147E-3</v>
      </c>
    </row>
    <row r="14" spans="1:25" ht="18.95" customHeight="1" thickBot="1" x14ac:dyDescent="0.3">
      <c r="A14" s="56"/>
      <c r="B14" s="17">
        <v>12</v>
      </c>
      <c r="C14" s="7">
        <v>3862.2986401065732</v>
      </c>
      <c r="D14" s="37">
        <v>3862</v>
      </c>
      <c r="E14" s="7"/>
      <c r="F14" s="7"/>
      <c r="G14" s="7">
        <v>80</v>
      </c>
      <c r="H14" s="15">
        <v>97</v>
      </c>
      <c r="I14" s="15"/>
      <c r="J14" s="20"/>
      <c r="K14" s="16">
        <v>434.88846000000001</v>
      </c>
      <c r="L14" s="14">
        <v>3190</v>
      </c>
      <c r="M14" s="5">
        <f t="shared" si="0"/>
        <v>3802.1871001065733</v>
      </c>
      <c r="N14" s="1"/>
      <c r="O14" s="24">
        <f t="shared" si="1"/>
        <v>0.2986401065732025</v>
      </c>
    </row>
    <row r="15" spans="1:25" ht="18.95" customHeight="1" x14ac:dyDescent="0.25">
      <c r="A15" s="56"/>
      <c r="B15" s="17">
        <v>13</v>
      </c>
      <c r="C15" s="7">
        <v>13905.392754686734</v>
      </c>
      <c r="D15" s="26">
        <v>13905</v>
      </c>
      <c r="E15" s="7"/>
      <c r="F15" s="7"/>
      <c r="G15" s="7">
        <v>80</v>
      </c>
      <c r="H15" s="15">
        <v>97</v>
      </c>
      <c r="I15" s="15"/>
      <c r="J15" s="20"/>
      <c r="K15" s="16">
        <v>158.14121999999998</v>
      </c>
      <c r="L15" s="14">
        <v>3190</v>
      </c>
      <c r="M15" s="5">
        <f t="shared" si="0"/>
        <v>3525.5339746867344</v>
      </c>
      <c r="O15" s="24">
        <f t="shared" si="1"/>
        <v>0.39275468673440628</v>
      </c>
    </row>
    <row r="16" spans="1:25" ht="18.95" customHeight="1" x14ac:dyDescent="0.25">
      <c r="A16" s="56"/>
      <c r="B16" s="17">
        <v>14</v>
      </c>
      <c r="C16" s="7">
        <v>3957.5165275964364</v>
      </c>
      <c r="D16" s="26"/>
      <c r="E16" s="7">
        <f t="shared" si="2"/>
        <v>277.02615693175056</v>
      </c>
      <c r="F16" s="7"/>
      <c r="G16" s="7">
        <v>80</v>
      </c>
      <c r="H16" s="15">
        <v>97</v>
      </c>
      <c r="I16" s="15"/>
      <c r="J16" s="20"/>
      <c r="K16" s="16">
        <v>39.535260000000001</v>
      </c>
      <c r="L16" s="14">
        <v>3190</v>
      </c>
      <c r="M16" s="5">
        <f t="shared" si="0"/>
        <v>7641.0779445281869</v>
      </c>
      <c r="N16" s="1"/>
      <c r="O16" s="24">
        <f t="shared" si="1"/>
        <v>3957.5165275964364</v>
      </c>
    </row>
    <row r="17" spans="1:16" ht="18.95" customHeight="1" x14ac:dyDescent="0.25">
      <c r="A17" s="56"/>
      <c r="B17" s="17">
        <v>15</v>
      </c>
      <c r="C17" s="9">
        <v>19664.020671601666</v>
      </c>
      <c r="D17" s="27"/>
      <c r="E17" s="7">
        <f t="shared" si="2"/>
        <v>1376.4814470121166</v>
      </c>
      <c r="F17" s="7"/>
      <c r="G17" s="7">
        <v>80</v>
      </c>
      <c r="H17" s="15">
        <v>97</v>
      </c>
      <c r="I17" s="15"/>
      <c r="J17" s="20"/>
      <c r="K17" s="16">
        <v>593.02967999999998</v>
      </c>
      <c r="L17" s="14">
        <v>3190</v>
      </c>
      <c r="M17" s="5">
        <f t="shared" si="0"/>
        <v>25000.531798613782</v>
      </c>
      <c r="N17" s="1"/>
      <c r="O17" s="24">
        <f t="shared" si="1"/>
        <v>19664.020671601666</v>
      </c>
    </row>
    <row r="18" spans="1:16" ht="18.95" customHeight="1" x14ac:dyDescent="0.25">
      <c r="A18" s="56"/>
      <c r="B18" s="17">
        <v>16</v>
      </c>
      <c r="C18" s="9">
        <v>4275.3296763505305</v>
      </c>
      <c r="D18" s="26"/>
      <c r="E18" s="7">
        <f t="shared" si="2"/>
        <v>299.27307734453717</v>
      </c>
      <c r="F18" s="7"/>
      <c r="G18" s="7">
        <v>80</v>
      </c>
      <c r="H18" s="15">
        <v>97</v>
      </c>
      <c r="I18" s="15"/>
      <c r="J18" s="20"/>
      <c r="K18" s="16">
        <v>79.070579999999993</v>
      </c>
      <c r="L18" s="14">
        <v>3190</v>
      </c>
      <c r="M18" s="5">
        <f t="shared" si="0"/>
        <v>8020.6733336950674</v>
      </c>
      <c r="O18" s="24">
        <f t="shared" si="1"/>
        <v>4275.3296763505305</v>
      </c>
    </row>
    <row r="19" spans="1:16" ht="18.95" customHeight="1" thickBot="1" x14ac:dyDescent="0.3">
      <c r="A19" s="56"/>
      <c r="B19" s="17">
        <v>17</v>
      </c>
      <c r="C19" s="7">
        <v>11846.05281021987</v>
      </c>
      <c r="D19" s="26">
        <v>10000</v>
      </c>
      <c r="E19" s="7">
        <f t="shared" si="2"/>
        <v>129.22369671539087</v>
      </c>
      <c r="F19" s="7"/>
      <c r="G19" s="7">
        <v>80</v>
      </c>
      <c r="H19" s="15">
        <v>97</v>
      </c>
      <c r="I19" s="15"/>
      <c r="J19" s="20"/>
      <c r="K19" s="16">
        <v>0</v>
      </c>
      <c r="L19" s="14">
        <v>3190</v>
      </c>
      <c r="M19" s="5">
        <f t="shared" si="0"/>
        <v>5342.2765069352608</v>
      </c>
      <c r="N19" s="1"/>
      <c r="O19" s="24">
        <f t="shared" si="1"/>
        <v>1846.0528102198696</v>
      </c>
      <c r="P19" s="1"/>
    </row>
    <row r="20" spans="1:16" ht="18.95" customHeight="1" thickBot="1" x14ac:dyDescent="0.3">
      <c r="A20" s="56"/>
      <c r="B20" s="17">
        <v>18</v>
      </c>
      <c r="C20" s="7">
        <v>4125.7050958940463</v>
      </c>
      <c r="D20" s="37">
        <v>4126</v>
      </c>
      <c r="E20" s="7"/>
      <c r="F20" s="7"/>
      <c r="G20" s="7">
        <v>80</v>
      </c>
      <c r="H20" s="15">
        <v>97</v>
      </c>
      <c r="I20" s="15"/>
      <c r="J20" s="20"/>
      <c r="K20" s="16">
        <v>474.42378000000002</v>
      </c>
      <c r="L20" s="14">
        <v>3190</v>
      </c>
      <c r="M20" s="5">
        <f t="shared" si="0"/>
        <v>3841.1288758940464</v>
      </c>
      <c r="O20" s="24">
        <f t="shared" si="1"/>
        <v>-0.29490410595371941</v>
      </c>
    </row>
    <row r="21" spans="1:16" x14ac:dyDescent="0.25">
      <c r="A21" s="56"/>
      <c r="B21" s="17" t="s">
        <v>10</v>
      </c>
      <c r="C21" s="45">
        <f>SUM(C3:C20)</f>
        <v>177149.55249775026</v>
      </c>
      <c r="D21" s="46">
        <f t="shared" ref="D21:M21" si="3">SUM(D3:D20)</f>
        <v>91894.93</v>
      </c>
      <c r="E21" s="45">
        <f>SUM(E3:E20)</f>
        <v>5993.1119325668415</v>
      </c>
      <c r="F21" s="45">
        <f>SUM(F3:F20)</f>
        <v>0</v>
      </c>
      <c r="G21" s="45">
        <f>SUM(G3:G20)</f>
        <v>1360</v>
      </c>
      <c r="H21" s="45">
        <f>SUM(H3:H20)</f>
        <v>1746</v>
      </c>
      <c r="I21" s="45">
        <f t="shared" si="3"/>
        <v>0</v>
      </c>
      <c r="J21" s="45">
        <f>SUM(J3:J20)</f>
        <v>0</v>
      </c>
      <c r="K21" s="45">
        <f>SUM(K3:K20)</f>
        <v>6009.3673799999997</v>
      </c>
      <c r="L21" s="45">
        <f t="shared" si="3"/>
        <v>56840</v>
      </c>
      <c r="M21" s="45">
        <f t="shared" si="3"/>
        <v>157203.10181031711</v>
      </c>
    </row>
    <row r="22" spans="1:16" ht="8.25" customHeight="1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</row>
    <row r="23" spans="1:16" s="43" customFormat="1" x14ac:dyDescent="0.25">
      <c r="A23" s="57" t="s">
        <v>19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9"/>
    </row>
    <row r="24" spans="1:16" s="43" customFormat="1" ht="15" customHeight="1" x14ac:dyDescent="0.25">
      <c r="A24" s="50" t="s">
        <v>24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2"/>
    </row>
    <row r="25" spans="1:16" s="43" customFormat="1" x14ac:dyDescent="0.2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2"/>
    </row>
    <row r="26" spans="1:16" s="43" customFormat="1" x14ac:dyDescent="0.25">
      <c r="A26" s="50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2"/>
    </row>
    <row r="27" spans="1:16" s="43" customFormat="1" ht="15" customHeight="1" x14ac:dyDescent="0.25">
      <c r="A27" s="50" t="s">
        <v>25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2"/>
    </row>
    <row r="28" spans="1:16" s="43" customFormat="1" ht="15" customHeight="1" x14ac:dyDescent="0.25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2"/>
    </row>
    <row r="29" spans="1:16" s="43" customFormat="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6" s="43" customFormat="1" x14ac:dyDescent="0.25">
      <c r="O30" s="24"/>
    </row>
    <row r="31" spans="1:16" s="43" customFormat="1" x14ac:dyDescent="0.25">
      <c r="O31" s="24"/>
    </row>
    <row r="32" spans="1:16" s="43" customFormat="1" x14ac:dyDescent="0.25">
      <c r="O32" s="24"/>
    </row>
    <row r="33" spans="15:15" s="43" customFormat="1" x14ac:dyDescent="0.25">
      <c r="O33" s="24"/>
    </row>
    <row r="34" spans="15:15" s="43" customFormat="1" x14ac:dyDescent="0.25">
      <c r="O34" s="24"/>
    </row>
  </sheetData>
  <mergeCells count="7">
    <mergeCell ref="A27:M28"/>
    <mergeCell ref="A29:M29"/>
    <mergeCell ref="A1:M1"/>
    <mergeCell ref="A22:M22"/>
    <mergeCell ref="A3:A21"/>
    <mergeCell ref="A23:M23"/>
    <mergeCell ref="A24:M26"/>
  </mergeCells>
  <pageMargins left="0.39370078740157483" right="0" top="0.39370078740157483" bottom="0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Normal="100" workbookViewId="0">
      <selection activeCell="A29" sqref="A29:M29"/>
    </sheetView>
  </sheetViews>
  <sheetFormatPr defaultRowHeight="15" x14ac:dyDescent="0.25"/>
  <cols>
    <col min="1" max="1" width="5" customWidth="1"/>
    <col min="2" max="2" width="8.5703125" bestFit="1" customWidth="1"/>
    <col min="3" max="4" width="11.42578125" bestFit="1" customWidth="1"/>
    <col min="5" max="5" width="10.42578125" bestFit="1" customWidth="1"/>
    <col min="6" max="6" width="11.42578125" hidden="1" customWidth="1"/>
    <col min="7" max="7" width="9.5703125" customWidth="1"/>
    <col min="8" max="8" width="10.42578125" bestFit="1" customWidth="1"/>
    <col min="9" max="10" width="11.42578125" hidden="1" customWidth="1"/>
    <col min="11" max="11" width="10.42578125" bestFit="1" customWidth="1"/>
    <col min="12" max="12" width="11.85546875" customWidth="1"/>
    <col min="13" max="13" width="14.42578125" customWidth="1"/>
    <col min="14" max="14" width="0.85546875" hidden="1" customWidth="1"/>
    <col min="15" max="15" width="13.28515625" style="24" bestFit="1" customWidth="1"/>
    <col min="22" max="22" width="16.28515625" bestFit="1" customWidth="1"/>
  </cols>
  <sheetData>
    <row r="1" spans="1:26" x14ac:dyDescent="0.25">
      <c r="A1" s="54" t="s">
        <v>22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26" ht="59.25" customHeight="1" x14ac:dyDescent="0.25">
      <c r="A2" s="2" t="s">
        <v>0</v>
      </c>
      <c r="B2" s="18" t="s">
        <v>2</v>
      </c>
      <c r="C2" s="3" t="s">
        <v>9</v>
      </c>
      <c r="D2" s="3" t="s">
        <v>8</v>
      </c>
      <c r="E2" s="3" t="s">
        <v>18</v>
      </c>
      <c r="F2" s="3" t="s">
        <v>20</v>
      </c>
      <c r="G2" s="38" t="s">
        <v>17</v>
      </c>
      <c r="H2" s="3" t="s">
        <v>12</v>
      </c>
      <c r="I2" s="3" t="s">
        <v>15</v>
      </c>
      <c r="J2" s="19" t="s">
        <v>16</v>
      </c>
      <c r="K2" s="3" t="s">
        <v>7</v>
      </c>
      <c r="L2" s="3" t="s">
        <v>13</v>
      </c>
      <c r="M2" s="4" t="s">
        <v>6</v>
      </c>
      <c r="O2" s="35" t="s">
        <v>14</v>
      </c>
    </row>
    <row r="3" spans="1:26" ht="18.95" customHeight="1" x14ac:dyDescent="0.25">
      <c r="A3" s="56" t="s">
        <v>3</v>
      </c>
      <c r="B3" s="17">
        <v>1</v>
      </c>
      <c r="C3" s="6">
        <v>4618.2819534000027</v>
      </c>
      <c r="D3" s="34">
        <v>4618.28</v>
      </c>
      <c r="E3" s="7"/>
      <c r="F3" s="7"/>
      <c r="G3" s="7">
        <v>80</v>
      </c>
      <c r="H3" s="12">
        <v>97</v>
      </c>
      <c r="I3" s="12"/>
      <c r="J3" s="20"/>
      <c r="K3" s="12">
        <v>118.60589999999999</v>
      </c>
      <c r="L3" s="13">
        <v>3740</v>
      </c>
      <c r="M3" s="5">
        <f t="shared" ref="M3:M20" si="0">C3-D3+E3+H3+K3+L3+I3+J3+F3+G3</f>
        <v>4035.607853400003</v>
      </c>
      <c r="O3" s="24">
        <f>C3-D3</f>
        <v>1.9534000030034804E-3</v>
      </c>
      <c r="Q3" s="1"/>
    </row>
    <row r="4" spans="1:26" ht="18.95" customHeight="1" x14ac:dyDescent="0.25">
      <c r="A4" s="56"/>
      <c r="B4" s="17">
        <v>2</v>
      </c>
      <c r="C4" s="6">
        <v>5048.1699616023907</v>
      </c>
      <c r="D4" s="28">
        <v>5000</v>
      </c>
      <c r="E4" s="7"/>
      <c r="F4" s="7"/>
      <c r="G4" s="7">
        <v>80</v>
      </c>
      <c r="H4" s="12">
        <v>97</v>
      </c>
      <c r="I4" s="12"/>
      <c r="J4" s="20"/>
      <c r="K4" s="12">
        <v>672.10032000000001</v>
      </c>
      <c r="L4" s="13">
        <v>3740</v>
      </c>
      <c r="M4" s="5">
        <f t="shared" si="0"/>
        <v>4637.2702816023902</v>
      </c>
      <c r="O4" s="24">
        <f t="shared" ref="O4:O20" si="1">C4-D4</f>
        <v>48.169961602390686</v>
      </c>
      <c r="V4" s="36"/>
    </row>
    <row r="5" spans="1:26" ht="18.95" customHeight="1" x14ac:dyDescent="0.25">
      <c r="A5" s="56"/>
      <c r="B5" s="17">
        <v>3</v>
      </c>
      <c r="C5" s="6">
        <v>4991.9460946261497</v>
      </c>
      <c r="D5" s="29">
        <v>4995</v>
      </c>
      <c r="E5" s="7"/>
      <c r="F5" s="7"/>
      <c r="G5" s="7">
        <v>80</v>
      </c>
      <c r="H5" s="12">
        <v>97</v>
      </c>
      <c r="I5" s="12"/>
      <c r="J5" s="20"/>
      <c r="K5" s="12">
        <v>553.49441999999999</v>
      </c>
      <c r="L5" s="13">
        <v>3850</v>
      </c>
      <c r="M5" s="5">
        <f t="shared" si="0"/>
        <v>4577.4405146261497</v>
      </c>
      <c r="O5" s="24">
        <f t="shared" si="1"/>
        <v>-3.0539053738502844</v>
      </c>
    </row>
    <row r="6" spans="1:26" ht="18.95" customHeight="1" x14ac:dyDescent="0.25">
      <c r="A6" s="56"/>
      <c r="B6" s="17">
        <v>4</v>
      </c>
      <c r="C6" s="6">
        <v>5141.509811436028</v>
      </c>
      <c r="D6" s="23">
        <v>5150</v>
      </c>
      <c r="E6" s="7"/>
      <c r="F6" s="7"/>
      <c r="G6" s="7">
        <v>80</v>
      </c>
      <c r="H6" s="12">
        <v>97</v>
      </c>
      <c r="I6" s="12"/>
      <c r="J6" s="20"/>
      <c r="K6" s="12">
        <v>2055.8363999999997</v>
      </c>
      <c r="L6" s="13">
        <v>3850</v>
      </c>
      <c r="M6" s="5">
        <f t="shared" si="0"/>
        <v>6074.3462114360282</v>
      </c>
      <c r="O6" s="24">
        <f t="shared" si="1"/>
        <v>-8.4901885639719694</v>
      </c>
      <c r="S6" s="1"/>
      <c r="V6" s="1"/>
      <c r="Z6" s="1"/>
    </row>
    <row r="7" spans="1:26" ht="18.95" customHeight="1" x14ac:dyDescent="0.25">
      <c r="A7" s="56"/>
      <c r="B7" s="17">
        <v>5</v>
      </c>
      <c r="C7" s="6">
        <v>5284.1182602760091</v>
      </c>
      <c r="D7" s="29">
        <v>5284.12</v>
      </c>
      <c r="E7" s="7"/>
      <c r="F7" s="7"/>
      <c r="G7" s="7">
        <v>80</v>
      </c>
      <c r="H7" s="12">
        <v>97</v>
      </c>
      <c r="I7" s="12"/>
      <c r="J7" s="20"/>
      <c r="K7" s="12">
        <v>1106.98884</v>
      </c>
      <c r="L7" s="13">
        <v>3850</v>
      </c>
      <c r="M7" s="5">
        <f t="shared" si="0"/>
        <v>5133.9871002760092</v>
      </c>
      <c r="O7" s="24">
        <f t="shared" si="1"/>
        <v>-1.7397239907950279E-3</v>
      </c>
    </row>
    <row r="8" spans="1:26" ht="18.95" customHeight="1" x14ac:dyDescent="0.25">
      <c r="A8" s="56"/>
      <c r="B8" s="17">
        <v>6</v>
      </c>
      <c r="C8" s="6">
        <v>4974.3879015699995</v>
      </c>
      <c r="D8" s="23">
        <v>4975</v>
      </c>
      <c r="E8" s="7"/>
      <c r="F8" s="7"/>
      <c r="G8" s="7">
        <v>80</v>
      </c>
      <c r="H8" s="12">
        <v>97</v>
      </c>
      <c r="I8" s="12"/>
      <c r="J8" s="20"/>
      <c r="K8" s="12">
        <v>197.67653999999999</v>
      </c>
      <c r="L8" s="13">
        <v>3850</v>
      </c>
      <c r="M8" s="5">
        <f t="shared" si="0"/>
        <v>4224.0644415699999</v>
      </c>
      <c r="O8" s="24">
        <f t="shared" si="1"/>
        <v>-0.61209843000051478</v>
      </c>
      <c r="P8" s="1"/>
      <c r="Q8" s="1"/>
    </row>
    <row r="9" spans="1:26" ht="18.95" customHeight="1" x14ac:dyDescent="0.25">
      <c r="A9" s="56"/>
      <c r="B9" s="17">
        <v>7</v>
      </c>
      <c r="C9" s="6">
        <v>10588.683115819298</v>
      </c>
      <c r="D9" s="27">
        <v>5000</v>
      </c>
      <c r="E9" s="7">
        <f t="shared" ref="E9" si="2">(C9-D9)*0.07</f>
        <v>391.20781810735093</v>
      </c>
      <c r="F9" s="7"/>
      <c r="G9" s="7">
        <v>80</v>
      </c>
      <c r="H9" s="12">
        <v>97</v>
      </c>
      <c r="I9" s="12"/>
      <c r="J9" s="20"/>
      <c r="K9" s="12">
        <v>276.74717999999996</v>
      </c>
      <c r="L9" s="13">
        <v>3850</v>
      </c>
      <c r="M9" s="5">
        <f t="shared" si="0"/>
        <v>10283.638113926649</v>
      </c>
      <c r="O9" s="24">
        <f t="shared" si="1"/>
        <v>5588.6831158192981</v>
      </c>
    </row>
    <row r="10" spans="1:26" ht="18.95" customHeight="1" x14ac:dyDescent="0.25">
      <c r="A10" s="56"/>
      <c r="B10" s="17">
        <v>8</v>
      </c>
      <c r="C10" s="6">
        <v>4767.5139966647748</v>
      </c>
      <c r="D10" s="27">
        <v>4768</v>
      </c>
      <c r="E10" s="7"/>
      <c r="F10" s="7"/>
      <c r="G10" s="7">
        <v>80</v>
      </c>
      <c r="H10" s="12">
        <v>97</v>
      </c>
      <c r="I10" s="12"/>
      <c r="J10" s="20"/>
      <c r="K10" s="12">
        <v>39.535260000000001</v>
      </c>
      <c r="L10" s="13">
        <v>3850</v>
      </c>
      <c r="M10" s="5">
        <f t="shared" si="0"/>
        <v>4066.0492566647749</v>
      </c>
      <c r="O10" s="24">
        <f t="shared" si="1"/>
        <v>-0.48600333522517758</v>
      </c>
    </row>
    <row r="11" spans="1:26" ht="18.95" customHeight="1" x14ac:dyDescent="0.25">
      <c r="A11" s="56"/>
      <c r="B11" s="17">
        <v>9</v>
      </c>
      <c r="C11" s="6">
        <v>5375.6480615014116</v>
      </c>
      <c r="D11" s="28">
        <v>5376</v>
      </c>
      <c r="E11" s="7"/>
      <c r="F11" s="7"/>
      <c r="G11" s="7">
        <v>80</v>
      </c>
      <c r="H11" s="12">
        <v>97</v>
      </c>
      <c r="I11" s="12"/>
      <c r="J11" s="20"/>
      <c r="K11" s="12">
        <v>0</v>
      </c>
      <c r="L11" s="13">
        <v>3850</v>
      </c>
      <c r="M11" s="5">
        <f t="shared" si="0"/>
        <v>4026.6480615014116</v>
      </c>
      <c r="O11" s="24">
        <f t="shared" si="1"/>
        <v>-0.35193849858842441</v>
      </c>
    </row>
    <row r="12" spans="1:26" ht="18.95" customHeight="1" x14ac:dyDescent="0.25">
      <c r="A12" s="56"/>
      <c r="B12" s="17">
        <v>10</v>
      </c>
      <c r="C12" s="6">
        <v>5205.7992736589686</v>
      </c>
      <c r="D12" s="28">
        <v>5206</v>
      </c>
      <c r="E12" s="7"/>
      <c r="F12" s="7"/>
      <c r="G12" s="7">
        <v>80</v>
      </c>
      <c r="H12" s="12">
        <v>97</v>
      </c>
      <c r="I12" s="12"/>
      <c r="J12" s="20"/>
      <c r="K12" s="12">
        <v>909.31224000000009</v>
      </c>
      <c r="L12" s="13">
        <v>3850</v>
      </c>
      <c r="M12" s="5">
        <f t="shared" si="0"/>
        <v>4936.1115136589688</v>
      </c>
      <c r="O12" s="24">
        <f t="shared" si="1"/>
        <v>-0.20072634103144082</v>
      </c>
    </row>
    <row r="13" spans="1:26" ht="18.95" customHeight="1" x14ac:dyDescent="0.25">
      <c r="A13" s="56"/>
      <c r="B13" s="17">
        <v>11</v>
      </c>
      <c r="C13" s="6">
        <v>5171.014575914196</v>
      </c>
      <c r="D13" s="29">
        <v>5171.01</v>
      </c>
      <c r="E13" s="7"/>
      <c r="F13" s="7"/>
      <c r="G13" s="7">
        <v>80</v>
      </c>
      <c r="H13" s="12">
        <v>97</v>
      </c>
      <c r="I13" s="12"/>
      <c r="J13" s="20"/>
      <c r="K13" s="12">
        <v>1265.13006</v>
      </c>
      <c r="L13" s="13">
        <v>3850</v>
      </c>
      <c r="M13" s="5">
        <f t="shared" si="0"/>
        <v>5292.1346359141953</v>
      </c>
      <c r="N13" t="s">
        <v>11</v>
      </c>
      <c r="O13" s="24">
        <f t="shared" si="1"/>
        <v>4.5759141958114924E-3</v>
      </c>
    </row>
    <row r="14" spans="1:26" ht="18.95" customHeight="1" x14ac:dyDescent="0.25">
      <c r="A14" s="56"/>
      <c r="B14" s="17">
        <v>12</v>
      </c>
      <c r="C14" s="6">
        <v>5047.0171800000007</v>
      </c>
      <c r="D14" s="28"/>
      <c r="E14" s="7">
        <f t="shared" ref="E14:E18" si="3">(C14-D14)*0.07</f>
        <v>353.29120260000008</v>
      </c>
      <c r="F14" s="7"/>
      <c r="G14" s="7">
        <v>80</v>
      </c>
      <c r="H14" s="12">
        <v>97</v>
      </c>
      <c r="I14" s="12"/>
      <c r="J14" s="20"/>
      <c r="K14" s="12">
        <v>948.84756000000004</v>
      </c>
      <c r="L14" s="13">
        <v>3850</v>
      </c>
      <c r="M14" s="5">
        <f t="shared" si="0"/>
        <v>10376.155942600002</v>
      </c>
      <c r="O14" s="24">
        <f t="shared" si="1"/>
        <v>5047.0171800000007</v>
      </c>
    </row>
    <row r="15" spans="1:26" ht="18.95" customHeight="1" x14ac:dyDescent="0.25">
      <c r="A15" s="56"/>
      <c r="B15" s="17">
        <v>13</v>
      </c>
      <c r="C15" s="6">
        <v>4954.3109794209986</v>
      </c>
      <c r="D15" s="23">
        <v>4955</v>
      </c>
      <c r="E15" s="7"/>
      <c r="F15" s="7"/>
      <c r="G15" s="7">
        <v>80</v>
      </c>
      <c r="H15" s="12">
        <v>97</v>
      </c>
      <c r="I15" s="12"/>
      <c r="J15" s="20"/>
      <c r="K15" s="12">
        <v>632.56500000000005</v>
      </c>
      <c r="L15" s="13">
        <v>3850</v>
      </c>
      <c r="M15" s="5">
        <f t="shared" si="0"/>
        <v>4658.8759794209982</v>
      </c>
      <c r="O15" s="24">
        <f t="shared" si="1"/>
        <v>-0.6890205790014079</v>
      </c>
      <c r="Q15" t="s">
        <v>21</v>
      </c>
      <c r="R15" s="41"/>
    </row>
    <row r="16" spans="1:26" ht="18.95" customHeight="1" x14ac:dyDescent="0.25">
      <c r="A16" s="56"/>
      <c r="B16" s="17">
        <v>14</v>
      </c>
      <c r="C16" s="6">
        <v>4942.5778983729888</v>
      </c>
      <c r="D16" s="23">
        <v>4493</v>
      </c>
      <c r="E16" s="7"/>
      <c r="F16" s="7"/>
      <c r="G16" s="7">
        <v>80</v>
      </c>
      <c r="H16" s="12">
        <v>97</v>
      </c>
      <c r="I16" s="12"/>
      <c r="J16" s="20"/>
      <c r="K16" s="12">
        <v>79.070579999999993</v>
      </c>
      <c r="L16" s="13">
        <v>3850</v>
      </c>
      <c r="M16" s="5">
        <f t="shared" si="0"/>
        <v>4555.6484783729884</v>
      </c>
      <c r="O16" s="24">
        <f t="shared" si="1"/>
        <v>449.57789837298878</v>
      </c>
    </row>
    <row r="17" spans="1:20" ht="18.95" customHeight="1" x14ac:dyDescent="0.25">
      <c r="A17" s="56"/>
      <c r="B17" s="17">
        <v>15</v>
      </c>
      <c r="C17" s="6">
        <v>4907.3142148044963</v>
      </c>
      <c r="D17" s="27">
        <v>4907.3100000000004</v>
      </c>
      <c r="E17" s="7"/>
      <c r="F17" s="7"/>
      <c r="G17" s="7">
        <v>80</v>
      </c>
      <c r="H17" s="12">
        <v>97</v>
      </c>
      <c r="I17" s="12"/>
      <c r="J17" s="20"/>
      <c r="K17" s="12">
        <v>0</v>
      </c>
      <c r="L17" s="13">
        <v>3850</v>
      </c>
      <c r="M17" s="5">
        <f t="shared" si="0"/>
        <v>4027.0042148044959</v>
      </c>
      <c r="O17" s="24">
        <f t="shared" si="1"/>
        <v>4.2148044958594255E-3</v>
      </c>
    </row>
    <row r="18" spans="1:20" ht="18.95" customHeight="1" x14ac:dyDescent="0.25">
      <c r="A18" s="56"/>
      <c r="B18" s="17">
        <v>16</v>
      </c>
      <c r="C18" s="6">
        <v>5023.0821283544847</v>
      </c>
      <c r="D18" s="30"/>
      <c r="E18" s="7">
        <f t="shared" si="3"/>
        <v>351.61574898481393</v>
      </c>
      <c r="F18" s="7"/>
      <c r="G18" s="7">
        <v>80</v>
      </c>
      <c r="H18" s="12">
        <v>97</v>
      </c>
      <c r="I18" s="12"/>
      <c r="J18" s="20"/>
      <c r="K18" s="12">
        <v>1186.0594199999998</v>
      </c>
      <c r="L18" s="13">
        <v>3850</v>
      </c>
      <c r="M18" s="5">
        <f t="shared" si="0"/>
        <v>10587.757297339298</v>
      </c>
      <c r="O18" s="24">
        <f t="shared" si="1"/>
        <v>5023.0821283544847</v>
      </c>
      <c r="R18" s="24">
        <f>O18+D18</f>
        <v>5023.0821283544847</v>
      </c>
      <c r="T18" s="1">
        <f>C18-D18</f>
        <v>5023.0821283544847</v>
      </c>
    </row>
    <row r="19" spans="1:20" ht="18.95" customHeight="1" x14ac:dyDescent="0.25">
      <c r="A19" s="56"/>
      <c r="B19" s="17">
        <v>17</v>
      </c>
      <c r="C19" s="6">
        <v>4974.6785215134669</v>
      </c>
      <c r="D19" s="28">
        <v>4974.68</v>
      </c>
      <c r="E19" s="7"/>
      <c r="F19" s="7"/>
      <c r="G19" s="7">
        <v>80</v>
      </c>
      <c r="H19" s="12">
        <v>97</v>
      </c>
      <c r="I19" s="12"/>
      <c r="J19" s="20"/>
      <c r="K19" s="12">
        <v>672.10032000000001</v>
      </c>
      <c r="L19" s="13">
        <v>3850</v>
      </c>
      <c r="M19" s="5">
        <f t="shared" si="0"/>
        <v>4699.0988415134671</v>
      </c>
      <c r="O19" s="24">
        <f t="shared" si="1"/>
        <v>-1.4784865334149799E-3</v>
      </c>
    </row>
    <row r="20" spans="1:20" ht="18.95" customHeight="1" x14ac:dyDescent="0.25">
      <c r="A20" s="56"/>
      <c r="B20" s="17">
        <v>18</v>
      </c>
      <c r="C20" s="6">
        <v>21154.700818301499</v>
      </c>
      <c r="D20" s="28"/>
      <c r="E20" s="7">
        <f t="shared" ref="E20" si="4">(C20-D20)*0.07</f>
        <v>1480.829057281105</v>
      </c>
      <c r="F20" s="7"/>
      <c r="G20" s="7">
        <v>80</v>
      </c>
      <c r="H20" s="12">
        <v>97</v>
      </c>
      <c r="I20" s="12"/>
      <c r="J20" s="20"/>
      <c r="K20" s="12">
        <v>1186.0594199999998</v>
      </c>
      <c r="L20" s="13">
        <v>3850</v>
      </c>
      <c r="M20" s="5">
        <f t="shared" si="0"/>
        <v>27848.589295582606</v>
      </c>
      <c r="O20" s="24">
        <f t="shared" si="1"/>
        <v>21154.700818301499</v>
      </c>
    </row>
    <row r="21" spans="1:20" x14ac:dyDescent="0.25">
      <c r="A21" s="56"/>
      <c r="B21" s="17" t="s">
        <v>10</v>
      </c>
      <c r="C21" s="44">
        <f t="shared" ref="C21:M21" si="5">SUM(C3:C20)</f>
        <v>112170.75474723717</v>
      </c>
      <c r="D21" s="44">
        <f t="shared" si="5"/>
        <v>74873.399999999994</v>
      </c>
      <c r="E21" s="44">
        <f t="shared" si="5"/>
        <v>2576.94382697327</v>
      </c>
      <c r="F21" s="44">
        <f t="shared" si="5"/>
        <v>0</v>
      </c>
      <c r="G21" s="44">
        <f t="shared" si="5"/>
        <v>1440</v>
      </c>
      <c r="H21" s="44">
        <f t="shared" si="5"/>
        <v>1746</v>
      </c>
      <c r="I21" s="12">
        <v>0</v>
      </c>
      <c r="J21" s="44">
        <f t="shared" si="5"/>
        <v>0</v>
      </c>
      <c r="K21" s="44">
        <f t="shared" si="5"/>
        <v>11900.129459999998</v>
      </c>
      <c r="L21" s="44">
        <f t="shared" si="5"/>
        <v>69080</v>
      </c>
      <c r="M21" s="44">
        <f t="shared" si="5"/>
        <v>124040.4280342104</v>
      </c>
    </row>
    <row r="22" spans="1:20" ht="8.25" customHeight="1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</row>
    <row r="23" spans="1:20" s="43" customFormat="1" x14ac:dyDescent="0.25">
      <c r="A23" s="57" t="s">
        <v>19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9"/>
    </row>
    <row r="24" spans="1:20" s="43" customFormat="1" ht="15" customHeight="1" x14ac:dyDescent="0.25">
      <c r="A24" s="50" t="s">
        <v>24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2"/>
    </row>
    <row r="25" spans="1:20" s="43" customFormat="1" x14ac:dyDescent="0.2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2"/>
    </row>
    <row r="26" spans="1:20" s="43" customFormat="1" x14ac:dyDescent="0.25">
      <c r="A26" s="50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2"/>
    </row>
    <row r="27" spans="1:20" s="43" customFormat="1" ht="15" customHeight="1" x14ac:dyDescent="0.25">
      <c r="A27" s="50" t="s">
        <v>25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2"/>
    </row>
    <row r="28" spans="1:20" s="43" customFormat="1" ht="15" customHeight="1" x14ac:dyDescent="0.25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2"/>
    </row>
    <row r="29" spans="1:20" s="43" customFormat="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20" s="43" customFormat="1" x14ac:dyDescent="0.25">
      <c r="O30" s="24"/>
    </row>
    <row r="31" spans="1:20" s="43" customFormat="1" x14ac:dyDescent="0.25">
      <c r="O31" s="24"/>
    </row>
    <row r="32" spans="1:20" s="43" customFormat="1" x14ac:dyDescent="0.25">
      <c r="O32" s="24"/>
    </row>
    <row r="33" spans="15:15" s="43" customFormat="1" x14ac:dyDescent="0.25">
      <c r="O33" s="24"/>
    </row>
    <row r="34" spans="15:15" s="43" customFormat="1" x14ac:dyDescent="0.25">
      <c r="O34" s="24"/>
    </row>
  </sheetData>
  <mergeCells count="7">
    <mergeCell ref="A27:M28"/>
    <mergeCell ref="A29:M29"/>
    <mergeCell ref="A1:M1"/>
    <mergeCell ref="A22:M22"/>
    <mergeCell ref="A3:A21"/>
    <mergeCell ref="A23:M23"/>
    <mergeCell ref="A24:M26"/>
  </mergeCells>
  <pageMargins left="0.27559055118110237" right="0" top="0.39370078740157483" bottom="0.19685039370078741" header="0" footer="0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zoomScaleNormal="100" workbookViewId="0">
      <selection activeCell="K11" sqref="K11"/>
    </sheetView>
  </sheetViews>
  <sheetFormatPr defaultRowHeight="15" x14ac:dyDescent="0.25"/>
  <cols>
    <col min="1" max="1" width="5" customWidth="1"/>
    <col min="2" max="2" width="8.5703125" bestFit="1" customWidth="1"/>
    <col min="3" max="3" width="13.5703125" bestFit="1" customWidth="1"/>
    <col min="4" max="4" width="12.140625" customWidth="1"/>
    <col min="5" max="5" width="10.5703125" customWidth="1"/>
    <col min="6" max="6" width="11.7109375" hidden="1" customWidth="1"/>
    <col min="7" max="7" width="8.140625" customWidth="1"/>
    <col min="8" max="8" width="10.42578125" bestFit="1" customWidth="1"/>
    <col min="9" max="9" width="11.42578125" hidden="1" customWidth="1"/>
    <col min="10" max="10" width="11.140625" hidden="1" customWidth="1"/>
    <col min="11" max="11" width="9.7109375" customWidth="1"/>
    <col min="12" max="12" width="11.42578125" bestFit="1" customWidth="1"/>
    <col min="13" max="13" width="13.28515625" customWidth="1"/>
    <col min="14" max="14" width="1" customWidth="1"/>
    <col min="15" max="15" width="17.42578125" style="24" bestFit="1" customWidth="1"/>
    <col min="16" max="16" width="18.42578125" bestFit="1" customWidth="1"/>
  </cols>
  <sheetData>
    <row r="1" spans="1:21" x14ac:dyDescent="0.25">
      <c r="A1" s="54" t="s">
        <v>22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21" ht="45.75" x14ac:dyDescent="0.25">
      <c r="A2" s="2" t="s">
        <v>0</v>
      </c>
      <c r="B2" s="18" t="s">
        <v>2</v>
      </c>
      <c r="C2" s="3" t="s">
        <v>9</v>
      </c>
      <c r="D2" s="3" t="s">
        <v>8</v>
      </c>
      <c r="E2" s="3" t="s">
        <v>18</v>
      </c>
      <c r="F2" s="3" t="s">
        <v>20</v>
      </c>
      <c r="G2" s="38" t="s">
        <v>17</v>
      </c>
      <c r="H2" s="3" t="s">
        <v>12</v>
      </c>
      <c r="I2" s="3" t="s">
        <v>15</v>
      </c>
      <c r="J2" s="19" t="s">
        <v>16</v>
      </c>
      <c r="K2" s="3" t="s">
        <v>7</v>
      </c>
      <c r="L2" s="3" t="s">
        <v>13</v>
      </c>
      <c r="M2" s="4" t="s">
        <v>6</v>
      </c>
      <c r="O2" s="35" t="s">
        <v>14</v>
      </c>
    </row>
    <row r="3" spans="1:21" ht="18.95" customHeight="1" x14ac:dyDescent="0.25">
      <c r="A3" s="56" t="s">
        <v>4</v>
      </c>
      <c r="B3" s="17">
        <v>1</v>
      </c>
      <c r="C3" s="7">
        <v>5053.3700316037412</v>
      </c>
      <c r="D3" s="8">
        <v>5054</v>
      </c>
      <c r="E3" s="7"/>
      <c r="F3" s="7"/>
      <c r="G3" s="7">
        <v>80</v>
      </c>
      <c r="H3" s="12">
        <v>97</v>
      </c>
      <c r="I3" s="12"/>
      <c r="J3" s="12"/>
      <c r="K3" s="15">
        <v>158.14121999999998</v>
      </c>
      <c r="L3" s="13">
        <v>3740</v>
      </c>
      <c r="M3" s="5">
        <f>C3-D3+E3+H3+K3+L3+I3+J3+F3+G3</f>
        <v>4074.5112516037411</v>
      </c>
      <c r="O3" s="24">
        <f>C3-D3</f>
        <v>-0.62996839625884604</v>
      </c>
      <c r="R3" s="1"/>
    </row>
    <row r="4" spans="1:21" ht="18.95" customHeight="1" x14ac:dyDescent="0.25">
      <c r="A4" s="56"/>
      <c r="B4" s="17">
        <v>2</v>
      </c>
      <c r="C4" s="7">
        <v>5004.4800199999981</v>
      </c>
      <c r="D4" s="8">
        <v>5005</v>
      </c>
      <c r="E4" s="7"/>
      <c r="F4" s="7"/>
      <c r="G4" s="7">
        <v>80</v>
      </c>
      <c r="H4" s="12">
        <v>97</v>
      </c>
      <c r="I4" s="12"/>
      <c r="J4" s="12"/>
      <c r="K4" s="15">
        <v>1462.80666</v>
      </c>
      <c r="L4" s="13">
        <v>3740</v>
      </c>
      <c r="M4" s="5">
        <f t="shared" ref="M4:M20" si="0">C4-D4+E4+H4+K4+L4+I4+J4+F4+G4</f>
        <v>5379.2866799999983</v>
      </c>
      <c r="O4" s="24">
        <f t="shared" ref="O4:O20" si="1">C4-D4</f>
        <v>-0.51998000000185129</v>
      </c>
      <c r="P4" s="41"/>
      <c r="U4" s="1"/>
    </row>
    <row r="5" spans="1:21" ht="18.95" customHeight="1" x14ac:dyDescent="0.25">
      <c r="A5" s="56"/>
      <c r="B5" s="17">
        <v>3</v>
      </c>
      <c r="C5" s="7">
        <v>5117.2739125864446</v>
      </c>
      <c r="D5" s="31">
        <v>5150</v>
      </c>
      <c r="E5" s="7"/>
      <c r="F5" s="7"/>
      <c r="G5" s="7">
        <v>80</v>
      </c>
      <c r="H5" s="12">
        <v>97</v>
      </c>
      <c r="I5" s="12"/>
      <c r="J5" s="12"/>
      <c r="K5" s="15">
        <v>79.070579999999993</v>
      </c>
      <c r="L5" s="13">
        <v>3850</v>
      </c>
      <c r="M5" s="5">
        <f t="shared" si="0"/>
        <v>4073.3444925864446</v>
      </c>
      <c r="O5" s="24">
        <f t="shared" si="1"/>
        <v>-32.726087413555433</v>
      </c>
    </row>
    <row r="6" spans="1:21" ht="18.95" customHeight="1" x14ac:dyDescent="0.25">
      <c r="A6" s="56"/>
      <c r="B6" s="17">
        <v>4</v>
      </c>
      <c r="C6" s="7">
        <v>5014.6967916670856</v>
      </c>
      <c r="D6" s="32">
        <v>5014</v>
      </c>
      <c r="E6" s="7"/>
      <c r="F6" s="7"/>
      <c r="G6" s="7">
        <v>80</v>
      </c>
      <c r="H6" s="12">
        <v>97</v>
      </c>
      <c r="I6" s="12"/>
      <c r="J6" s="12"/>
      <c r="K6" s="15">
        <v>830.24160000000006</v>
      </c>
      <c r="L6" s="13">
        <v>3850</v>
      </c>
      <c r="M6" s="5">
        <f t="shared" si="0"/>
        <v>4857.9383916670859</v>
      </c>
      <c r="O6" s="24">
        <f t="shared" si="1"/>
        <v>0.69679166708556295</v>
      </c>
    </row>
    <row r="7" spans="1:21" ht="18.95" customHeight="1" x14ac:dyDescent="0.25">
      <c r="A7" s="56"/>
      <c r="B7" s="17">
        <v>5</v>
      </c>
      <c r="C7" s="7">
        <v>13477.362780203764</v>
      </c>
      <c r="D7" s="32"/>
      <c r="E7" s="7">
        <f t="shared" ref="E7:E17" si="2">(C7-D7)*0.07</f>
        <v>943.41539461426362</v>
      </c>
      <c r="F7" s="7"/>
      <c r="G7" s="7">
        <v>80</v>
      </c>
      <c r="H7" s="12">
        <v>97</v>
      </c>
      <c r="I7" s="12"/>
      <c r="J7" s="12"/>
      <c r="K7" s="15">
        <v>1541.8773000000001</v>
      </c>
      <c r="L7" s="13">
        <v>3850</v>
      </c>
      <c r="M7" s="5">
        <f t="shared" si="0"/>
        <v>19989.655474818028</v>
      </c>
      <c r="O7" s="24">
        <f t="shared" si="1"/>
        <v>13477.362780203764</v>
      </c>
      <c r="P7" s="21"/>
      <c r="R7" s="1"/>
    </row>
    <row r="8" spans="1:21" ht="18.95" customHeight="1" x14ac:dyDescent="0.25">
      <c r="A8" s="56"/>
      <c r="B8" s="17">
        <v>6</v>
      </c>
      <c r="C8" s="7">
        <v>12516.527459743011</v>
      </c>
      <c r="D8" s="32">
        <f>7050+5467</f>
        <v>12517</v>
      </c>
      <c r="E8" s="7"/>
      <c r="F8" s="7"/>
      <c r="G8" s="7">
        <v>80</v>
      </c>
      <c r="H8" s="12">
        <v>97</v>
      </c>
      <c r="I8" s="12"/>
      <c r="J8" s="12"/>
      <c r="K8" s="15">
        <v>672.10032000000001</v>
      </c>
      <c r="L8" s="13">
        <v>3850</v>
      </c>
      <c r="M8" s="5">
        <f t="shared" si="0"/>
        <v>4698.6277797430103</v>
      </c>
      <c r="O8" s="24">
        <f t="shared" si="1"/>
        <v>-0.47254025698930491</v>
      </c>
    </row>
    <row r="9" spans="1:21" ht="18.95" customHeight="1" thickBot="1" x14ac:dyDescent="0.3">
      <c r="A9" s="56"/>
      <c r="B9" s="17">
        <v>7</v>
      </c>
      <c r="C9" s="7">
        <v>5034.9023376611131</v>
      </c>
      <c r="D9" s="33">
        <v>5035</v>
      </c>
      <c r="E9" s="7"/>
      <c r="F9" s="7"/>
      <c r="G9" s="7">
        <v>80</v>
      </c>
      <c r="H9" s="12">
        <v>97</v>
      </c>
      <c r="I9" s="12"/>
      <c r="J9" s="12"/>
      <c r="K9" s="15">
        <v>237.21185999999997</v>
      </c>
      <c r="L9" s="13">
        <v>3850</v>
      </c>
      <c r="M9" s="5">
        <f t="shared" si="0"/>
        <v>4264.1141976611134</v>
      </c>
      <c r="O9" s="24">
        <f t="shared" si="1"/>
        <v>-9.7662338886948419E-2</v>
      </c>
    </row>
    <row r="10" spans="1:21" ht="18.95" customHeight="1" thickBot="1" x14ac:dyDescent="0.3">
      <c r="A10" s="56"/>
      <c r="B10" s="17">
        <v>8</v>
      </c>
      <c r="C10" s="7">
        <v>19284.231462560641</v>
      </c>
      <c r="D10" s="40"/>
      <c r="E10" s="7">
        <f t="shared" ref="E10:E19" si="3">(C10-D10)*0.07</f>
        <v>1349.8962023792451</v>
      </c>
      <c r="F10" s="7"/>
      <c r="G10" s="7">
        <v>80</v>
      </c>
      <c r="H10" s="12">
        <v>97</v>
      </c>
      <c r="I10" s="12"/>
      <c r="J10" s="12"/>
      <c r="K10" s="15">
        <v>1106.98884</v>
      </c>
      <c r="L10" s="13">
        <v>3850</v>
      </c>
      <c r="M10" s="5">
        <f t="shared" si="0"/>
        <v>25768.116504939884</v>
      </c>
      <c r="O10" s="24">
        <f t="shared" si="1"/>
        <v>19284.231462560641</v>
      </c>
      <c r="P10" s="21"/>
    </row>
    <row r="11" spans="1:21" ht="18.95" customHeight="1" x14ac:dyDescent="0.25">
      <c r="A11" s="56"/>
      <c r="B11" s="17">
        <v>9</v>
      </c>
      <c r="C11" s="7">
        <v>5181.3215819433699</v>
      </c>
      <c r="D11" s="33">
        <v>5182</v>
      </c>
      <c r="E11" s="7"/>
      <c r="F11" s="7"/>
      <c r="G11" s="7">
        <v>80</v>
      </c>
      <c r="H11" s="12">
        <v>97</v>
      </c>
      <c r="I11" s="12"/>
      <c r="J11" s="12"/>
      <c r="K11" s="15">
        <v>1541.8773000000001</v>
      </c>
      <c r="L11" s="13">
        <v>3850</v>
      </c>
      <c r="M11" s="5">
        <f t="shared" si="0"/>
        <v>5568.19888194337</v>
      </c>
      <c r="O11" s="24">
        <f t="shared" si="1"/>
        <v>-0.67841805663010746</v>
      </c>
    </row>
    <row r="12" spans="1:21" ht="18.95" customHeight="1" x14ac:dyDescent="0.25">
      <c r="A12" s="56"/>
      <c r="B12" s="17">
        <v>10</v>
      </c>
      <c r="C12" s="7">
        <v>5159.292488733453</v>
      </c>
      <c r="D12" s="33">
        <v>5160</v>
      </c>
      <c r="E12" s="7"/>
      <c r="F12" s="7"/>
      <c r="G12" s="7">
        <v>80</v>
      </c>
      <c r="H12" s="12">
        <v>97</v>
      </c>
      <c r="I12" s="12"/>
      <c r="J12" s="12"/>
      <c r="K12" s="15">
        <v>830.24160000000006</v>
      </c>
      <c r="L12" s="13">
        <v>3850</v>
      </c>
      <c r="M12" s="5">
        <f t="shared" si="0"/>
        <v>4856.5340887334532</v>
      </c>
      <c r="O12" s="24">
        <f t="shared" si="1"/>
        <v>-0.70751126654704422</v>
      </c>
    </row>
    <row r="13" spans="1:21" ht="18.95" customHeight="1" x14ac:dyDescent="0.25">
      <c r="A13" s="56"/>
      <c r="B13" s="17">
        <v>11</v>
      </c>
      <c r="C13" s="7">
        <v>5238.7791436330435</v>
      </c>
      <c r="D13" s="27">
        <v>5130</v>
      </c>
      <c r="E13" s="7"/>
      <c r="F13" s="7"/>
      <c r="G13" s="7">
        <v>80</v>
      </c>
      <c r="H13" s="12">
        <v>97</v>
      </c>
      <c r="I13" s="12"/>
      <c r="J13" s="12"/>
      <c r="K13" s="15">
        <v>513.95909999999992</v>
      </c>
      <c r="L13" s="13">
        <v>3850</v>
      </c>
      <c r="M13" s="5">
        <f t="shared" si="0"/>
        <v>4649.7382436330436</v>
      </c>
      <c r="O13" s="24">
        <f t="shared" si="1"/>
        <v>108.77914363304353</v>
      </c>
    </row>
    <row r="14" spans="1:21" ht="18.95" customHeight="1" x14ac:dyDescent="0.25">
      <c r="A14" s="56"/>
      <c r="B14" s="17">
        <v>12</v>
      </c>
      <c r="C14" s="7">
        <v>5043.2298451260876</v>
      </c>
      <c r="D14" s="27">
        <v>5044</v>
      </c>
      <c r="E14" s="7"/>
      <c r="F14" s="7"/>
      <c r="G14" s="7">
        <v>80</v>
      </c>
      <c r="H14" s="12">
        <v>97</v>
      </c>
      <c r="I14" s="12"/>
      <c r="J14" s="12"/>
      <c r="K14" s="15">
        <v>474.42378000000002</v>
      </c>
      <c r="L14" s="13">
        <v>3850</v>
      </c>
      <c r="M14" s="5">
        <f t="shared" si="0"/>
        <v>4500.6536251260877</v>
      </c>
      <c r="O14" s="24">
        <f t="shared" si="1"/>
        <v>-0.77015487391236093</v>
      </c>
    </row>
    <row r="15" spans="1:21" ht="18.95" customHeight="1" x14ac:dyDescent="0.25">
      <c r="A15" s="56"/>
      <c r="B15" s="17">
        <v>13</v>
      </c>
      <c r="C15" s="7">
        <v>5574.3723610225034</v>
      </c>
      <c r="D15" s="31">
        <v>5600</v>
      </c>
      <c r="E15" s="7"/>
      <c r="F15" s="7"/>
      <c r="G15" s="7">
        <v>80</v>
      </c>
      <c r="H15" s="12">
        <v>97</v>
      </c>
      <c r="I15" s="12"/>
      <c r="J15" s="12"/>
      <c r="K15" s="15">
        <v>1067.4535199999998</v>
      </c>
      <c r="L15" s="13">
        <v>3850</v>
      </c>
      <c r="M15" s="5">
        <f t="shared" si="0"/>
        <v>5068.8258810225034</v>
      </c>
      <c r="O15" s="24">
        <f t="shared" si="1"/>
        <v>-25.627638977496645</v>
      </c>
    </row>
    <row r="16" spans="1:21" ht="18.95" customHeight="1" thickBot="1" x14ac:dyDescent="0.3">
      <c r="A16" s="56"/>
      <c r="B16" s="17">
        <v>14</v>
      </c>
      <c r="C16" s="7">
        <v>5128.2885573641197</v>
      </c>
      <c r="D16" s="27">
        <v>5200</v>
      </c>
      <c r="E16" s="7"/>
      <c r="F16" s="7"/>
      <c r="G16" s="7">
        <v>80</v>
      </c>
      <c r="H16" s="12">
        <v>97</v>
      </c>
      <c r="I16" s="12"/>
      <c r="J16" s="12"/>
      <c r="K16" s="15">
        <v>79.070579999999993</v>
      </c>
      <c r="L16" s="13">
        <v>3850</v>
      </c>
      <c r="M16" s="5">
        <f t="shared" si="0"/>
        <v>4034.3591373641198</v>
      </c>
      <c r="O16" s="24">
        <f t="shared" si="1"/>
        <v>-71.711442635880303</v>
      </c>
    </row>
    <row r="17" spans="1:16" ht="18.95" customHeight="1" thickBot="1" x14ac:dyDescent="0.3">
      <c r="A17" s="56"/>
      <c r="B17" s="17">
        <v>15</v>
      </c>
      <c r="C17" s="9">
        <v>92956.019949568115</v>
      </c>
      <c r="D17" s="42"/>
      <c r="E17" s="7">
        <f t="shared" si="2"/>
        <v>6506.9213964697683</v>
      </c>
      <c r="F17" s="7"/>
      <c r="G17" s="7">
        <v>80</v>
      </c>
      <c r="H17" s="12">
        <v>97</v>
      </c>
      <c r="I17" s="12"/>
      <c r="J17" s="12"/>
      <c r="K17" s="15">
        <v>593.02967999999998</v>
      </c>
      <c r="L17" s="13">
        <v>3850</v>
      </c>
      <c r="M17" s="5">
        <f t="shared" si="0"/>
        <v>104082.97102603789</v>
      </c>
      <c r="N17" s="1"/>
      <c r="O17" s="24">
        <f t="shared" si="1"/>
        <v>92956.019949568115</v>
      </c>
    </row>
    <row r="18" spans="1:16" ht="18.95" customHeight="1" x14ac:dyDescent="0.25">
      <c r="A18" s="56"/>
      <c r="B18" s="17">
        <v>16</v>
      </c>
      <c r="C18" s="7">
        <v>4944.0323169000003</v>
      </c>
      <c r="D18" s="32"/>
      <c r="E18" s="7">
        <f t="shared" si="3"/>
        <v>346.08226218300007</v>
      </c>
      <c r="F18" s="7"/>
      <c r="G18" s="7">
        <v>80</v>
      </c>
      <c r="H18" s="12">
        <v>97</v>
      </c>
      <c r="I18" s="12"/>
      <c r="J18" s="12"/>
      <c r="K18" s="15">
        <v>474.42378000000002</v>
      </c>
      <c r="L18" s="13">
        <v>3850</v>
      </c>
      <c r="M18" s="5">
        <f t="shared" si="0"/>
        <v>9791.5383590830006</v>
      </c>
      <c r="O18" s="24">
        <f t="shared" si="1"/>
        <v>4944.0323169000003</v>
      </c>
    </row>
    <row r="19" spans="1:16" ht="18.95" customHeight="1" x14ac:dyDescent="0.25">
      <c r="A19" s="56"/>
      <c r="B19" s="17">
        <v>17</v>
      </c>
      <c r="C19" s="10">
        <v>32213.8247514414</v>
      </c>
      <c r="D19" s="32">
        <v>8013.25</v>
      </c>
      <c r="E19" s="7">
        <f t="shared" si="3"/>
        <v>1694.0402326008982</v>
      </c>
      <c r="F19" s="7"/>
      <c r="G19" s="7">
        <v>80</v>
      </c>
      <c r="H19" s="12">
        <v>97</v>
      </c>
      <c r="I19" s="12"/>
      <c r="J19" s="12"/>
      <c r="K19" s="15">
        <v>751.17096000000004</v>
      </c>
      <c r="L19" s="13">
        <v>3850</v>
      </c>
      <c r="M19" s="5">
        <f t="shared" si="0"/>
        <v>30672.785944042298</v>
      </c>
      <c r="O19" s="24">
        <f t="shared" si="1"/>
        <v>24200.5747514414</v>
      </c>
      <c r="P19" s="1"/>
    </row>
    <row r="20" spans="1:16" ht="18.600000000000001" customHeight="1" x14ac:dyDescent="0.25">
      <c r="A20" s="56"/>
      <c r="B20" s="17">
        <v>18</v>
      </c>
      <c r="C20" s="7">
        <v>-1263.7169119279836</v>
      </c>
      <c r="D20" s="10"/>
      <c r="E20" s="7"/>
      <c r="F20" s="7"/>
      <c r="G20" s="7">
        <v>80</v>
      </c>
      <c r="H20" s="12">
        <v>97</v>
      </c>
      <c r="I20" s="12"/>
      <c r="J20" s="12"/>
      <c r="K20" s="15">
        <v>355.81782000000004</v>
      </c>
      <c r="L20" s="13">
        <v>3850</v>
      </c>
      <c r="M20" s="5">
        <f t="shared" si="0"/>
        <v>3119.1009080720164</v>
      </c>
      <c r="O20" s="24">
        <f t="shared" si="1"/>
        <v>-1263.7169119279836</v>
      </c>
    </row>
    <row r="21" spans="1:16" x14ac:dyDescent="0.25">
      <c r="A21" s="56"/>
      <c r="B21" s="17" t="s">
        <v>10</v>
      </c>
      <c r="C21" s="45">
        <f>SUM(C3:C20)</f>
        <v>230678.28887982992</v>
      </c>
      <c r="D21" s="45">
        <f t="shared" ref="D21:M21" si="4">SUM(D3:D20)</f>
        <v>77104.25</v>
      </c>
      <c r="E21" s="45">
        <f t="shared" si="4"/>
        <v>10840.355488247174</v>
      </c>
      <c r="F21" s="45">
        <f t="shared" si="4"/>
        <v>0</v>
      </c>
      <c r="G21" s="45">
        <f t="shared" si="4"/>
        <v>1440</v>
      </c>
      <c r="H21" s="45">
        <f t="shared" si="4"/>
        <v>1746</v>
      </c>
      <c r="I21" s="45">
        <f t="shared" si="4"/>
        <v>0</v>
      </c>
      <c r="J21" s="45">
        <f t="shared" si="4"/>
        <v>0</v>
      </c>
      <c r="K21" s="45">
        <f>SUM(K3:K20)</f>
        <v>12769.906499999997</v>
      </c>
      <c r="L21" s="45">
        <f t="shared" si="4"/>
        <v>69080</v>
      </c>
      <c r="M21" s="45">
        <f t="shared" si="4"/>
        <v>249450.30086807712</v>
      </c>
    </row>
    <row r="22" spans="1:16" ht="8.25" customHeight="1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</row>
    <row r="23" spans="1:16" s="43" customFormat="1" x14ac:dyDescent="0.25">
      <c r="A23" s="57" t="s">
        <v>19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9"/>
    </row>
    <row r="24" spans="1:16" s="43" customFormat="1" ht="15" customHeight="1" x14ac:dyDescent="0.25">
      <c r="A24" s="50" t="s">
        <v>24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2"/>
    </row>
    <row r="25" spans="1:16" s="43" customFormat="1" x14ac:dyDescent="0.2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2"/>
    </row>
    <row r="26" spans="1:16" s="43" customFormat="1" x14ac:dyDescent="0.25">
      <c r="A26" s="50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2"/>
    </row>
    <row r="27" spans="1:16" s="43" customFormat="1" ht="15" customHeight="1" x14ac:dyDescent="0.25">
      <c r="A27" s="50" t="s">
        <v>25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2"/>
    </row>
    <row r="28" spans="1:16" s="43" customFormat="1" ht="15" customHeight="1" x14ac:dyDescent="0.25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2"/>
    </row>
    <row r="29" spans="1:16" s="43" customFormat="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6" s="43" customFormat="1" x14ac:dyDescent="0.25">
      <c r="O30" s="24"/>
    </row>
    <row r="31" spans="1:16" s="43" customFormat="1" x14ac:dyDescent="0.25">
      <c r="O31" s="24"/>
    </row>
    <row r="32" spans="1:16" s="43" customFormat="1" x14ac:dyDescent="0.25">
      <c r="O32" s="24"/>
    </row>
    <row r="33" spans="15:15" s="43" customFormat="1" x14ac:dyDescent="0.25">
      <c r="O33" s="24"/>
    </row>
    <row r="34" spans="15:15" s="43" customFormat="1" x14ac:dyDescent="0.25">
      <c r="O34" s="24"/>
    </row>
  </sheetData>
  <mergeCells count="7">
    <mergeCell ref="A27:M28"/>
    <mergeCell ref="A29:M29"/>
    <mergeCell ref="A1:M1"/>
    <mergeCell ref="A22:M22"/>
    <mergeCell ref="A3:A21"/>
    <mergeCell ref="A23:M23"/>
    <mergeCell ref="A24:M26"/>
  </mergeCells>
  <pageMargins left="0.39370078740157483" right="0" top="0.35433070866141736" bottom="0" header="0" footer="0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abSelected="1" zoomScaleNormal="100" workbookViewId="0">
      <selection activeCell="P10" sqref="P10"/>
    </sheetView>
  </sheetViews>
  <sheetFormatPr defaultRowHeight="15" x14ac:dyDescent="0.25"/>
  <cols>
    <col min="1" max="1" width="5" customWidth="1"/>
    <col min="2" max="2" width="8.5703125" bestFit="1" customWidth="1"/>
    <col min="3" max="3" width="14" bestFit="1" customWidth="1"/>
    <col min="4" max="4" width="12.85546875" bestFit="1" customWidth="1"/>
    <col min="5" max="5" width="11.140625" bestFit="1" customWidth="1"/>
    <col min="6" max="6" width="11.42578125" hidden="1" customWidth="1"/>
    <col min="7" max="7" width="10" customWidth="1"/>
    <col min="8" max="8" width="8.5703125" customWidth="1"/>
    <col min="9" max="9" width="11.5703125" hidden="1" customWidth="1"/>
    <col min="10" max="10" width="11.42578125" hidden="1" customWidth="1"/>
    <col min="11" max="11" width="10.42578125" bestFit="1" customWidth="1"/>
    <col min="12" max="12" width="11.42578125" customWidth="1"/>
    <col min="13" max="13" width="12.5703125" customWidth="1"/>
    <col min="14" max="14" width="18" style="24" customWidth="1"/>
    <col min="15" max="15" width="9.140625" customWidth="1"/>
    <col min="16" max="16" width="23.140625" customWidth="1"/>
  </cols>
  <sheetData>
    <row r="1" spans="1:22" x14ac:dyDescent="0.25">
      <c r="A1" s="54" t="s">
        <v>22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22" ht="45.75" x14ac:dyDescent="0.25">
      <c r="A2" s="2" t="s">
        <v>0</v>
      </c>
      <c r="B2" s="18" t="s">
        <v>2</v>
      </c>
      <c r="C2" s="3" t="s">
        <v>9</v>
      </c>
      <c r="D2" s="3" t="s">
        <v>8</v>
      </c>
      <c r="E2" s="3" t="s">
        <v>18</v>
      </c>
      <c r="F2" s="3" t="s">
        <v>20</v>
      </c>
      <c r="G2" s="38" t="s">
        <v>17</v>
      </c>
      <c r="H2" s="3" t="s">
        <v>12</v>
      </c>
      <c r="I2" s="3" t="s">
        <v>15</v>
      </c>
      <c r="J2" s="19" t="s">
        <v>16</v>
      </c>
      <c r="K2" s="3" t="s">
        <v>7</v>
      </c>
      <c r="L2" s="3" t="s">
        <v>13</v>
      </c>
      <c r="M2" s="4" t="s">
        <v>6</v>
      </c>
      <c r="N2" s="35" t="s">
        <v>14</v>
      </c>
    </row>
    <row r="3" spans="1:22" ht="18.95" customHeight="1" x14ac:dyDescent="0.25">
      <c r="A3" s="56" t="s">
        <v>5</v>
      </c>
      <c r="B3" s="17">
        <v>19</v>
      </c>
      <c r="C3" s="7">
        <v>19057.549685360009</v>
      </c>
      <c r="D3" s="48">
        <v>13265</v>
      </c>
      <c r="E3" s="7">
        <f>0.07*(C3-D3)</f>
        <v>405.47847797520063</v>
      </c>
      <c r="F3" s="7"/>
      <c r="G3" s="7">
        <v>80</v>
      </c>
      <c r="H3" s="12">
        <v>97</v>
      </c>
      <c r="I3" s="12"/>
      <c r="J3" s="20"/>
      <c r="K3" s="12">
        <v>0</v>
      </c>
      <c r="L3" s="13">
        <v>3740</v>
      </c>
      <c r="M3" s="5">
        <f>C3-D3+E3+H3+K3+L3+I3+J3+F3+G3</f>
        <v>10115.02816333521</v>
      </c>
      <c r="N3" s="24">
        <f>C3-D3</f>
        <v>5792.5496853600089</v>
      </c>
      <c r="O3" s="1"/>
      <c r="P3" s="22"/>
      <c r="Q3" s="1"/>
      <c r="R3" s="1"/>
    </row>
    <row r="4" spans="1:22" ht="18.95" customHeight="1" x14ac:dyDescent="0.25">
      <c r="A4" s="56"/>
      <c r="B4" s="17">
        <v>20</v>
      </c>
      <c r="C4" s="7">
        <v>5318.0055227798512</v>
      </c>
      <c r="D4" s="27">
        <v>5318.01</v>
      </c>
      <c r="E4" s="7"/>
      <c r="F4" s="7"/>
      <c r="G4" s="7">
        <v>80</v>
      </c>
      <c r="H4" s="12">
        <v>97</v>
      </c>
      <c r="I4" s="12"/>
      <c r="J4" s="20"/>
      <c r="K4" s="12">
        <v>1700.0185800000002</v>
      </c>
      <c r="L4" s="13">
        <v>3740</v>
      </c>
      <c r="M4" s="5">
        <f t="shared" ref="M4:M20" si="0">C4-D4+E4+H4+K4+L4+I4+J4+F4+G4</f>
        <v>5617.0141027798509</v>
      </c>
      <c r="N4" s="24">
        <f t="shared" ref="N4:N20" si="1">C4-D4</f>
        <v>-4.4772201490559382E-3</v>
      </c>
      <c r="O4" s="1"/>
      <c r="P4" s="22"/>
      <c r="Q4" s="1"/>
    </row>
    <row r="5" spans="1:22" ht="18.95" customHeight="1" x14ac:dyDescent="0.25">
      <c r="A5" s="56"/>
      <c r="B5" s="17">
        <v>21</v>
      </c>
      <c r="C5" s="7">
        <v>5316.2959772068489</v>
      </c>
      <c r="D5" s="27">
        <v>5317</v>
      </c>
      <c r="E5" s="7"/>
      <c r="F5" s="7"/>
      <c r="G5" s="7">
        <v>80</v>
      </c>
      <c r="H5" s="12">
        <v>97</v>
      </c>
      <c r="I5" s="12"/>
      <c r="J5" s="20"/>
      <c r="K5" s="12">
        <v>1106.98884</v>
      </c>
      <c r="L5" s="13">
        <v>3850</v>
      </c>
      <c r="M5" s="5">
        <f t="shared" si="0"/>
        <v>5133.2848172068489</v>
      </c>
      <c r="N5" s="24">
        <f t="shared" si="1"/>
        <v>-0.70402279315112537</v>
      </c>
      <c r="O5" s="1"/>
      <c r="P5" s="22"/>
      <c r="Q5" s="1"/>
    </row>
    <row r="6" spans="1:22" ht="18.95" customHeight="1" x14ac:dyDescent="0.25">
      <c r="A6" s="56"/>
      <c r="B6" s="17">
        <v>22</v>
      </c>
      <c r="C6" s="7">
        <v>5186.7525454185397</v>
      </c>
      <c r="D6" s="27">
        <v>5186.75</v>
      </c>
      <c r="E6" s="7"/>
      <c r="F6" s="7"/>
      <c r="G6" s="7">
        <v>80</v>
      </c>
      <c r="H6" s="12">
        <v>97</v>
      </c>
      <c r="I6" s="12"/>
      <c r="J6" s="20"/>
      <c r="K6" s="12">
        <v>830.24160000000006</v>
      </c>
      <c r="L6" s="13">
        <v>3850</v>
      </c>
      <c r="M6" s="5">
        <f t="shared" si="0"/>
        <v>4857.24414541854</v>
      </c>
      <c r="N6" s="24">
        <f t="shared" si="1"/>
        <v>2.5454185397393303E-3</v>
      </c>
      <c r="O6" s="1"/>
    </row>
    <row r="7" spans="1:22" ht="18.95" customHeight="1" x14ac:dyDescent="0.25">
      <c r="A7" s="56"/>
      <c r="B7" s="17">
        <v>23</v>
      </c>
      <c r="C7" s="7">
        <v>-551.94820345897551</v>
      </c>
      <c r="D7" s="39">
        <v>5000</v>
      </c>
      <c r="E7" s="7"/>
      <c r="F7" s="7"/>
      <c r="G7" s="7">
        <v>80</v>
      </c>
      <c r="H7" s="12">
        <v>97</v>
      </c>
      <c r="I7" s="12"/>
      <c r="J7" s="20"/>
      <c r="K7" s="12">
        <v>0</v>
      </c>
      <c r="L7" s="13">
        <v>3850</v>
      </c>
      <c r="M7" s="5">
        <f t="shared" si="0"/>
        <v>-1524.9482034589755</v>
      </c>
      <c r="N7" s="24">
        <f t="shared" si="1"/>
        <v>-5551.9482034589755</v>
      </c>
      <c r="O7" s="1"/>
      <c r="P7" s="22"/>
    </row>
    <row r="8" spans="1:22" ht="18.95" customHeight="1" thickBot="1" x14ac:dyDescent="0.3">
      <c r="A8" s="56"/>
      <c r="B8" s="17">
        <v>24</v>
      </c>
      <c r="C8" s="7">
        <v>-2345.8611065331584</v>
      </c>
      <c r="D8" s="33">
        <v>20000</v>
      </c>
      <c r="E8" s="7"/>
      <c r="F8" s="7"/>
      <c r="G8" s="7">
        <v>80</v>
      </c>
      <c r="H8" s="12">
        <v>97</v>
      </c>
      <c r="I8" s="12"/>
      <c r="J8" s="20"/>
      <c r="K8" s="12">
        <v>0</v>
      </c>
      <c r="L8" s="13">
        <v>3850</v>
      </c>
      <c r="M8" s="5">
        <f t="shared" si="0"/>
        <v>-18318.861106533157</v>
      </c>
      <c r="N8" s="24">
        <f t="shared" si="1"/>
        <v>-22345.861106533157</v>
      </c>
      <c r="O8" s="1"/>
      <c r="P8" s="22"/>
    </row>
    <row r="9" spans="1:22" ht="18.95" customHeight="1" thickBot="1" x14ac:dyDescent="0.3">
      <c r="A9" s="56"/>
      <c r="B9" s="17">
        <v>25</v>
      </c>
      <c r="C9" s="7">
        <v>4876.80304497</v>
      </c>
      <c r="D9" s="49">
        <f>4500+500</f>
        <v>5000</v>
      </c>
      <c r="E9" s="7"/>
      <c r="F9" s="7"/>
      <c r="G9" s="7">
        <v>80</v>
      </c>
      <c r="H9" s="12">
        <v>97</v>
      </c>
      <c r="I9" s="12"/>
      <c r="J9" s="20"/>
      <c r="K9" s="12">
        <v>553.49441999999999</v>
      </c>
      <c r="L9" s="13">
        <v>3850</v>
      </c>
      <c r="M9" s="5">
        <f t="shared" si="0"/>
        <v>4457.29746497</v>
      </c>
      <c r="N9" s="24">
        <f t="shared" si="1"/>
        <v>-123.19695503000003</v>
      </c>
      <c r="O9" s="1"/>
      <c r="P9" s="22"/>
      <c r="R9" s="1"/>
      <c r="V9" s="1"/>
    </row>
    <row r="10" spans="1:22" ht="18.95" customHeight="1" thickBot="1" x14ac:dyDescent="0.3">
      <c r="A10" s="56"/>
      <c r="B10" s="17">
        <v>26</v>
      </c>
      <c r="C10" s="7">
        <v>4915.1992867272902</v>
      </c>
      <c r="D10" s="33">
        <v>4915</v>
      </c>
      <c r="E10" s="7"/>
      <c r="F10" s="7"/>
      <c r="G10" s="7">
        <v>80</v>
      </c>
      <c r="H10" s="12">
        <v>97</v>
      </c>
      <c r="I10" s="12"/>
      <c r="J10" s="20"/>
      <c r="K10" s="12">
        <v>672.10032000000001</v>
      </c>
      <c r="L10" s="13">
        <v>3850</v>
      </c>
      <c r="M10" s="5">
        <f t="shared" si="0"/>
        <v>4699.2996067272907</v>
      </c>
      <c r="N10" s="24">
        <f t="shared" si="1"/>
        <v>0.19928672729020036</v>
      </c>
      <c r="O10" s="1"/>
      <c r="P10" s="22"/>
    </row>
    <row r="11" spans="1:22" ht="18.95" customHeight="1" thickBot="1" x14ac:dyDescent="0.3">
      <c r="A11" s="56"/>
      <c r="B11" s="17">
        <v>27</v>
      </c>
      <c r="C11" s="7">
        <v>4935.145897101369</v>
      </c>
      <c r="D11" s="49">
        <v>4935.1499999999996</v>
      </c>
      <c r="E11" s="7"/>
      <c r="F11" s="7"/>
      <c r="G11" s="7">
        <v>80</v>
      </c>
      <c r="H11" s="12">
        <v>97</v>
      </c>
      <c r="I11" s="12"/>
      <c r="J11" s="20"/>
      <c r="K11" s="12">
        <v>197.67653999999999</v>
      </c>
      <c r="L11" s="13">
        <v>3850</v>
      </c>
      <c r="M11" s="5">
        <f t="shared" si="0"/>
        <v>4224.6724371013697</v>
      </c>
      <c r="N11" s="24">
        <f t="shared" si="1"/>
        <v>-4.1028986306628212E-3</v>
      </c>
      <c r="O11" s="1"/>
      <c r="P11" s="22"/>
    </row>
    <row r="12" spans="1:22" ht="18.95" customHeight="1" x14ac:dyDescent="0.25">
      <c r="A12" s="56"/>
      <c r="B12" s="17">
        <v>28</v>
      </c>
      <c r="C12" s="7">
        <v>5159.4839922535939</v>
      </c>
      <c r="D12" s="27">
        <v>5159.4799999999996</v>
      </c>
      <c r="E12" s="7"/>
      <c r="F12" s="7"/>
      <c r="G12" s="7">
        <v>80</v>
      </c>
      <c r="H12" s="12">
        <v>97</v>
      </c>
      <c r="I12" s="12"/>
      <c r="J12" s="20"/>
      <c r="K12" s="12">
        <v>355.81782000000004</v>
      </c>
      <c r="L12" s="13">
        <v>3850</v>
      </c>
      <c r="M12" s="5">
        <f t="shared" si="0"/>
        <v>4382.8218122535945</v>
      </c>
      <c r="N12" s="24">
        <f t="shared" si="1"/>
        <v>3.992253594333306E-3</v>
      </c>
      <c r="O12" s="1"/>
      <c r="P12" s="22"/>
    </row>
    <row r="13" spans="1:22" ht="18.95" customHeight="1" x14ac:dyDescent="0.25">
      <c r="A13" s="56"/>
      <c r="B13" s="17">
        <v>29</v>
      </c>
      <c r="C13" s="7">
        <v>5406.6524355634974</v>
      </c>
      <c r="D13" s="27">
        <v>5406.65</v>
      </c>
      <c r="E13" s="7"/>
      <c r="F13" s="7"/>
      <c r="G13" s="7">
        <v>80</v>
      </c>
      <c r="H13" s="12">
        <v>97</v>
      </c>
      <c r="I13" s="12"/>
      <c r="J13" s="20"/>
      <c r="K13" s="12">
        <v>1462.80666</v>
      </c>
      <c r="L13" s="13">
        <v>3850</v>
      </c>
      <c r="M13" s="5">
        <f t="shared" si="0"/>
        <v>5489.809095563498</v>
      </c>
      <c r="N13" s="24">
        <f t="shared" si="1"/>
        <v>2.4355634977837326E-3</v>
      </c>
      <c r="O13" s="1"/>
      <c r="P13" s="22"/>
    </row>
    <row r="14" spans="1:22" ht="18.95" customHeight="1" x14ac:dyDescent="0.25">
      <c r="A14" s="56"/>
      <c r="B14" s="17">
        <v>30</v>
      </c>
      <c r="C14" s="7">
        <v>5443.7214217100009</v>
      </c>
      <c r="D14" s="27">
        <v>5443.72</v>
      </c>
      <c r="E14" s="7"/>
      <c r="F14" s="7"/>
      <c r="G14" s="7">
        <v>80</v>
      </c>
      <c r="H14" s="12">
        <v>97</v>
      </c>
      <c r="I14" s="12"/>
      <c r="J14" s="20"/>
      <c r="K14" s="12">
        <v>1106.98884</v>
      </c>
      <c r="L14" s="13">
        <v>3850</v>
      </c>
      <c r="M14" s="5">
        <f t="shared" si="0"/>
        <v>5133.9902617100006</v>
      </c>
      <c r="N14" s="24">
        <f t="shared" si="1"/>
        <v>1.4217100006135297E-3</v>
      </c>
      <c r="O14" s="1"/>
      <c r="P14" s="22"/>
      <c r="R14" s="1"/>
    </row>
    <row r="15" spans="1:22" ht="18.95" customHeight="1" x14ac:dyDescent="0.25">
      <c r="A15" s="56"/>
      <c r="B15" s="17">
        <v>31</v>
      </c>
      <c r="C15" s="7">
        <v>5043.7221918700016</v>
      </c>
      <c r="D15" s="27"/>
      <c r="E15" s="7">
        <f t="shared" ref="E15" si="2">0.07*(C15-D15)</f>
        <v>353.06055343090014</v>
      </c>
      <c r="F15" s="7"/>
      <c r="G15" s="7">
        <v>80</v>
      </c>
      <c r="H15" s="12">
        <v>97</v>
      </c>
      <c r="I15" s="12"/>
      <c r="J15" s="20"/>
      <c r="K15" s="12">
        <v>1304.6653800000001</v>
      </c>
      <c r="L15" s="13">
        <v>3850</v>
      </c>
      <c r="M15" s="5">
        <f t="shared" si="0"/>
        <v>10728.448125300902</v>
      </c>
      <c r="N15" s="24">
        <f t="shared" si="1"/>
        <v>5043.7221918700016</v>
      </c>
      <c r="O15" s="1"/>
      <c r="P15" s="22"/>
    </row>
    <row r="16" spans="1:22" ht="18.95" customHeight="1" x14ac:dyDescent="0.25">
      <c r="A16" s="56"/>
      <c r="B16" s="17">
        <v>32</v>
      </c>
      <c r="C16" s="7">
        <v>4935.3623728900029</v>
      </c>
      <c r="D16" s="27">
        <v>4936</v>
      </c>
      <c r="E16" s="7"/>
      <c r="F16" s="7"/>
      <c r="G16" s="7">
        <v>80</v>
      </c>
      <c r="H16" s="12">
        <v>97</v>
      </c>
      <c r="I16" s="12"/>
      <c r="J16" s="20"/>
      <c r="K16" s="12">
        <v>593.02967999999998</v>
      </c>
      <c r="L16" s="13">
        <v>3850</v>
      </c>
      <c r="M16" s="5">
        <f t="shared" si="0"/>
        <v>4619.3920528900026</v>
      </c>
      <c r="N16" s="24">
        <f t="shared" si="1"/>
        <v>-0.63762710999708361</v>
      </c>
      <c r="O16" s="1"/>
      <c r="P16" s="22"/>
    </row>
    <row r="17" spans="1:18" ht="18.95" customHeight="1" x14ac:dyDescent="0.25">
      <c r="A17" s="56"/>
      <c r="B17" s="17">
        <v>33</v>
      </c>
      <c r="C17" s="7">
        <v>5009.4839401679328</v>
      </c>
      <c r="D17" s="27">
        <v>5009.4799999999996</v>
      </c>
      <c r="E17" s="7"/>
      <c r="F17" s="7"/>
      <c r="G17" s="7">
        <v>80</v>
      </c>
      <c r="H17" s="12">
        <v>97</v>
      </c>
      <c r="I17" s="12"/>
      <c r="J17" s="20"/>
      <c r="K17" s="12">
        <v>869.77692000000002</v>
      </c>
      <c r="L17" s="13">
        <v>3850</v>
      </c>
      <c r="M17" s="5">
        <f t="shared" si="0"/>
        <v>4896.7808601679335</v>
      </c>
      <c r="N17" s="24">
        <f t="shared" si="1"/>
        <v>3.9401679332513595E-3</v>
      </c>
      <c r="O17" s="1"/>
      <c r="P17" s="22"/>
    </row>
    <row r="18" spans="1:18" ht="18.95" customHeight="1" x14ac:dyDescent="0.25">
      <c r="A18" s="56"/>
      <c r="B18" s="17">
        <v>34</v>
      </c>
      <c r="C18" s="7">
        <v>2487.7200851243952</v>
      </c>
      <c r="D18" s="27">
        <v>3000</v>
      </c>
      <c r="E18" s="7"/>
      <c r="F18" s="7"/>
      <c r="G18" s="7">
        <v>80</v>
      </c>
      <c r="H18" s="12">
        <v>97</v>
      </c>
      <c r="I18" s="12"/>
      <c r="J18" s="20"/>
      <c r="K18" s="12">
        <v>434.88846000000001</v>
      </c>
      <c r="L18" s="13">
        <v>3850</v>
      </c>
      <c r="M18" s="5">
        <f t="shared" si="0"/>
        <v>3949.6085451243953</v>
      </c>
      <c r="N18" s="24">
        <f t="shared" si="1"/>
        <v>-512.27991487560485</v>
      </c>
      <c r="O18" s="1"/>
      <c r="P18" s="22" t="s">
        <v>11</v>
      </c>
      <c r="R18" s="1"/>
    </row>
    <row r="19" spans="1:18" ht="18.95" customHeight="1" x14ac:dyDescent="0.25">
      <c r="A19" s="56"/>
      <c r="B19" s="17">
        <v>35</v>
      </c>
      <c r="C19" s="7">
        <v>1122.3074566300027</v>
      </c>
      <c r="D19" s="39">
        <v>1250</v>
      </c>
      <c r="E19" s="7"/>
      <c r="F19" s="7"/>
      <c r="G19" s="7">
        <v>80</v>
      </c>
      <c r="H19" s="12">
        <v>97</v>
      </c>
      <c r="I19" s="12"/>
      <c r="J19" s="20"/>
      <c r="K19" s="12">
        <v>158.14121999999998</v>
      </c>
      <c r="L19" s="13">
        <v>3850</v>
      </c>
      <c r="M19" s="5">
        <f t="shared" si="0"/>
        <v>4057.4486766300024</v>
      </c>
      <c r="N19" s="24">
        <f t="shared" si="1"/>
        <v>-127.69254336999734</v>
      </c>
      <c r="O19" s="1"/>
      <c r="P19" s="22"/>
    </row>
    <row r="20" spans="1:18" ht="18.95" customHeight="1" x14ac:dyDescent="0.25">
      <c r="A20" s="56"/>
      <c r="B20" s="17">
        <v>36</v>
      </c>
      <c r="C20" s="7">
        <v>5244.4964733400038</v>
      </c>
      <c r="D20" s="33">
        <v>5244.5</v>
      </c>
      <c r="E20" s="7"/>
      <c r="F20" s="7"/>
      <c r="G20" s="7">
        <v>80</v>
      </c>
      <c r="H20" s="12">
        <v>97</v>
      </c>
      <c r="I20" s="12"/>
      <c r="J20" s="20"/>
      <c r="K20" s="12">
        <v>513.95909999999992</v>
      </c>
      <c r="L20" s="13">
        <v>3850</v>
      </c>
      <c r="M20" s="5">
        <f t="shared" si="0"/>
        <v>4540.9555733400039</v>
      </c>
      <c r="N20" s="24">
        <f t="shared" si="1"/>
        <v>-3.5266599961687461E-3</v>
      </c>
      <c r="O20" s="1"/>
      <c r="P20" s="22"/>
    </row>
    <row r="21" spans="1:18" x14ac:dyDescent="0.25">
      <c r="A21" s="56"/>
      <c r="B21" s="17" t="s">
        <v>10</v>
      </c>
      <c r="C21" s="45">
        <f>SUM(C3:C20)</f>
        <v>86560.893019121213</v>
      </c>
      <c r="D21" s="47"/>
      <c r="E21" s="47">
        <f t="shared" ref="E21:K21" si="3">SUM(E3:E20)</f>
        <v>758.53903140610078</v>
      </c>
      <c r="F21" s="47">
        <f>SUM(F3:F20)</f>
        <v>0</v>
      </c>
      <c r="G21" s="47">
        <f>SUM(G3:G20)</f>
        <v>1440</v>
      </c>
      <c r="H21" s="47">
        <f t="shared" si="3"/>
        <v>1746</v>
      </c>
      <c r="I21" s="47">
        <f t="shared" si="3"/>
        <v>0</v>
      </c>
      <c r="J21" s="47">
        <f t="shared" si="3"/>
        <v>0</v>
      </c>
      <c r="K21" s="47">
        <f t="shared" si="3"/>
        <v>11860.59438</v>
      </c>
      <c r="L21" s="45">
        <f>SUM(L3:L20)</f>
        <v>69080</v>
      </c>
      <c r="M21" s="45">
        <f>SUM(M3:M20)</f>
        <v>67059.286430527311</v>
      </c>
    </row>
    <row r="22" spans="1:18" ht="6" customHeight="1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/>
      <c r="O22" s="24"/>
    </row>
    <row r="23" spans="1:18" s="43" customFormat="1" x14ac:dyDescent="0.25">
      <c r="A23" s="57" t="s">
        <v>19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9"/>
    </row>
    <row r="24" spans="1:18" s="43" customFormat="1" ht="15" customHeight="1" x14ac:dyDescent="0.25">
      <c r="A24" s="50" t="s">
        <v>24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2"/>
    </row>
    <row r="25" spans="1:18" s="43" customFormat="1" x14ac:dyDescent="0.2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2"/>
    </row>
    <row r="26" spans="1:18" s="43" customFormat="1" x14ac:dyDescent="0.25">
      <c r="A26" s="50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2"/>
    </row>
    <row r="27" spans="1:18" s="43" customFormat="1" ht="15" customHeight="1" x14ac:dyDescent="0.25">
      <c r="A27" s="50" t="s">
        <v>25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2"/>
    </row>
    <row r="28" spans="1:18" s="43" customFormat="1" ht="15" customHeight="1" x14ac:dyDescent="0.25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2"/>
    </row>
    <row r="29" spans="1:18" s="43" customFormat="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8" s="43" customFormat="1" x14ac:dyDescent="0.25">
      <c r="O30" s="24"/>
    </row>
    <row r="31" spans="1:18" s="43" customFormat="1" x14ac:dyDescent="0.25">
      <c r="O31" s="24"/>
    </row>
    <row r="32" spans="1:18" s="43" customFormat="1" x14ac:dyDescent="0.25">
      <c r="O32" s="24"/>
    </row>
    <row r="33" spans="15:15" s="43" customFormat="1" x14ac:dyDescent="0.25">
      <c r="O33" s="24"/>
    </row>
    <row r="34" spans="15:15" s="43" customFormat="1" x14ac:dyDescent="0.25">
      <c r="O34" s="24"/>
    </row>
  </sheetData>
  <mergeCells count="7">
    <mergeCell ref="A27:M28"/>
    <mergeCell ref="A29:M29"/>
    <mergeCell ref="A1:M1"/>
    <mergeCell ref="A22:M22"/>
    <mergeCell ref="A3:A21"/>
    <mergeCell ref="A23:M23"/>
    <mergeCell ref="A24:M26"/>
  </mergeCells>
  <pageMargins left="0.39370078740157483" right="0" top="0.39370078740157483" bottom="0" header="0.31496062992125984" footer="0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4</vt:i4>
      </vt:variant>
    </vt:vector>
  </HeadingPairs>
  <TitlesOfParts>
    <vt:vector size="8" baseType="lpstr">
      <vt:lpstr>D-10</vt:lpstr>
      <vt:lpstr>B1-10</vt:lpstr>
      <vt:lpstr>B2-04A</vt:lpstr>
      <vt:lpstr>B2-04B</vt:lpstr>
      <vt:lpstr>'B1-10'!Yazdırma_Alanı</vt:lpstr>
      <vt:lpstr>'B2-04A'!Yazdırma_Alanı</vt:lpstr>
      <vt:lpstr>'B2-04B'!Yazdırma_Alanı</vt:lpstr>
      <vt:lpstr>'D-10'!Yazdırma_Alanı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ttg</dc:creator>
  <cp:lastModifiedBy>TURGAY GORGEL</cp:lastModifiedBy>
  <cp:lastPrinted>2026-03-14T09:31:48Z</cp:lastPrinted>
  <dcterms:created xsi:type="dcterms:W3CDTF">2014-06-22T16:28:57Z</dcterms:created>
  <dcterms:modified xsi:type="dcterms:W3CDTF">2026-07-14T18:52:39Z</dcterms:modified>
</cp:coreProperties>
</file>