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YEDEK\BLOK\AIDAT\web için aidatlar\"/>
    </mc:Choice>
  </mc:AlternateContent>
  <bookViews>
    <workbookView xWindow="0" yWindow="0" windowWidth="28800" windowHeight="13620" activeTab="3"/>
  </bookViews>
  <sheets>
    <sheet name="D-10" sheetId="5" r:id="rId1"/>
    <sheet name="B1-10" sheetId="1" r:id="rId2"/>
    <sheet name="B2-04A" sheetId="6" r:id="rId3"/>
    <sheet name="B2-04B" sheetId="7" r:id="rId4"/>
  </sheets>
  <definedNames>
    <definedName name="_xlnm.Print_Area" localSheetId="1">'B1-10'!$A$1:$M$30</definedName>
    <definedName name="_xlnm.Print_Area" localSheetId="2">'B2-04A'!$A$1:$M$30</definedName>
    <definedName name="_xlnm.Print_Area" localSheetId="3">'B2-04B'!$A$1:$M$29</definedName>
    <definedName name="_xlnm.Print_Area" localSheetId="0">'D-10'!$A$1:$M$30</definedName>
  </definedNames>
  <calcPr calcId="152511"/>
</workbook>
</file>

<file path=xl/calcChain.xml><?xml version="1.0" encoding="utf-8"?>
<calcChain xmlns="http://schemas.openxmlformats.org/spreadsheetml/2006/main">
  <c r="I21" i="1" l="1"/>
  <c r="L21" i="1"/>
  <c r="D18" i="1"/>
  <c r="O18" i="1" l="1"/>
  <c r="R18" i="1" s="1"/>
  <c r="T18" i="1"/>
  <c r="D15" i="1" l="1"/>
  <c r="E3" i="6" l="1"/>
  <c r="E8" i="6"/>
  <c r="E10" i="6"/>
  <c r="E17" i="6"/>
  <c r="E18" i="6"/>
  <c r="E19" i="6"/>
  <c r="E14" i="1"/>
  <c r="E20" i="1"/>
  <c r="E7" i="5"/>
  <c r="E9" i="5"/>
  <c r="E15" i="5"/>
  <c r="E17" i="5"/>
  <c r="E18" i="5"/>
  <c r="E19" i="5"/>
  <c r="E4" i="5"/>
  <c r="E9" i="1" l="1"/>
  <c r="K21" i="5" l="1"/>
  <c r="M3" i="7" l="1"/>
  <c r="M4" i="7"/>
  <c r="M5" i="7"/>
  <c r="M6" i="7"/>
  <c r="M7" i="7"/>
  <c r="M8" i="7"/>
  <c r="M9" i="7"/>
  <c r="M10" i="7"/>
  <c r="M11" i="7"/>
  <c r="M12" i="7"/>
  <c r="M13" i="7"/>
  <c r="M14" i="7"/>
  <c r="M15" i="7"/>
  <c r="M16" i="7"/>
  <c r="M17" i="7"/>
  <c r="M18" i="7"/>
  <c r="M19" i="7"/>
  <c r="M20" i="7"/>
  <c r="E21" i="7" l="1"/>
  <c r="D21" i="1"/>
  <c r="M8" i="6"/>
  <c r="M9" i="6"/>
  <c r="M10" i="6"/>
  <c r="M11" i="6"/>
  <c r="M12" i="6"/>
  <c r="M13" i="6"/>
  <c r="M14" i="6"/>
  <c r="M15" i="6"/>
  <c r="M16" i="6"/>
  <c r="M3" i="6"/>
  <c r="M4" i="6"/>
  <c r="M5" i="6"/>
  <c r="M6" i="6"/>
  <c r="M5" i="1"/>
  <c r="M6" i="1"/>
  <c r="M7" i="1"/>
  <c r="M8" i="1"/>
  <c r="M10" i="1"/>
  <c r="M11" i="1"/>
  <c r="M12" i="1"/>
  <c r="M13" i="1"/>
  <c r="M18" i="1"/>
  <c r="M19" i="1"/>
  <c r="M5" i="5"/>
  <c r="M6" i="5"/>
  <c r="M7" i="5"/>
  <c r="M8" i="5"/>
  <c r="M9" i="5"/>
  <c r="M11" i="5"/>
  <c r="M12" i="5"/>
  <c r="M13" i="5"/>
  <c r="M16" i="5"/>
  <c r="M17" i="5"/>
  <c r="M19" i="6"/>
  <c r="M7" i="6"/>
  <c r="M15" i="1"/>
  <c r="M17" i="1"/>
  <c r="M10" i="5"/>
  <c r="M14" i="5"/>
  <c r="M15" i="5"/>
  <c r="M18" i="5"/>
  <c r="M19" i="5"/>
  <c r="O13" i="6"/>
  <c r="M14" i="1"/>
  <c r="M3" i="5"/>
  <c r="M4" i="5"/>
  <c r="N9" i="7"/>
  <c r="M17" i="6"/>
  <c r="M3" i="1"/>
  <c r="N16" i="7"/>
  <c r="O6" i="5"/>
  <c r="E21" i="1"/>
  <c r="N3" i="7"/>
  <c r="N4" i="7"/>
  <c r="N5" i="7"/>
  <c r="N6" i="7"/>
  <c r="N7" i="7"/>
  <c r="N8" i="7"/>
  <c r="N10" i="7"/>
  <c r="N11" i="7"/>
  <c r="N12" i="7"/>
  <c r="N13" i="7"/>
  <c r="N14" i="7"/>
  <c r="N15" i="7"/>
  <c r="N17" i="7"/>
  <c r="N18" i="7"/>
  <c r="N19" i="7"/>
  <c r="N20" i="7"/>
  <c r="O5" i="5"/>
  <c r="O20" i="5"/>
  <c r="O19" i="5"/>
  <c r="O18" i="5"/>
  <c r="O17" i="5"/>
  <c r="O15" i="5"/>
  <c r="O13" i="5"/>
  <c r="O12" i="5"/>
  <c r="O11" i="5"/>
  <c r="O8" i="5"/>
  <c r="O7" i="5"/>
  <c r="O4" i="5"/>
  <c r="O3" i="5"/>
  <c r="O5" i="6"/>
  <c r="O17" i="6"/>
  <c r="O6" i="1"/>
  <c r="O16" i="6"/>
  <c r="G21" i="1"/>
  <c r="O19" i="6"/>
  <c r="O6" i="6"/>
  <c r="O9" i="6"/>
  <c r="O11" i="6"/>
  <c r="O12" i="6"/>
  <c r="O15" i="6"/>
  <c r="O20" i="6"/>
  <c r="O4" i="1"/>
  <c r="O7" i="1"/>
  <c r="O10" i="1"/>
  <c r="O11" i="1"/>
  <c r="O12" i="1"/>
  <c r="O13" i="1"/>
  <c r="O14" i="1"/>
  <c r="O17" i="1"/>
  <c r="O19" i="1"/>
  <c r="G21" i="7"/>
  <c r="G21" i="6"/>
  <c r="G21" i="5"/>
  <c r="K21" i="7"/>
  <c r="F21" i="7"/>
  <c r="F21" i="1"/>
  <c r="F21" i="6"/>
  <c r="H21" i="5"/>
  <c r="J21" i="7"/>
  <c r="I21" i="7"/>
  <c r="H21" i="7"/>
  <c r="K21" i="1"/>
  <c r="J21" i="1"/>
  <c r="J21" i="5"/>
  <c r="H21" i="6"/>
  <c r="I21" i="6"/>
  <c r="J21" i="6"/>
  <c r="F21" i="5"/>
  <c r="I21" i="5"/>
  <c r="K21" i="6"/>
  <c r="H21" i="1"/>
  <c r="L21" i="7"/>
  <c r="C21" i="1"/>
  <c r="L21" i="5"/>
  <c r="L21" i="6"/>
  <c r="C21" i="5"/>
  <c r="C21" i="6"/>
  <c r="O5" i="1"/>
  <c r="O14" i="6"/>
  <c r="O4" i="6"/>
  <c r="O15" i="1"/>
  <c r="O18" i="6"/>
  <c r="O7" i="6"/>
  <c r="O8" i="6"/>
  <c r="O20" i="1"/>
  <c r="C21" i="7"/>
  <c r="O3" i="1"/>
  <c r="O10" i="6"/>
  <c r="O14" i="5"/>
  <c r="O10" i="5"/>
  <c r="O3" i="6"/>
  <c r="O16" i="5"/>
  <c r="O8" i="1"/>
  <c r="D21" i="6"/>
  <c r="O9" i="5"/>
  <c r="D21" i="5"/>
  <c r="M20" i="6"/>
  <c r="M20" i="5"/>
  <c r="M18" i="6"/>
  <c r="M16" i="1"/>
  <c r="O16" i="1"/>
  <c r="M9" i="1"/>
  <c r="O9" i="1"/>
  <c r="M20" i="1"/>
  <c r="M4" i="1" l="1"/>
  <c r="M21" i="1" s="1"/>
  <c r="M21" i="7"/>
  <c r="E21" i="6"/>
  <c r="M21" i="6"/>
  <c r="E21" i="5"/>
  <c r="M21" i="5"/>
</calcChain>
</file>

<file path=xl/sharedStrings.xml><?xml version="1.0" encoding="utf-8"?>
<sst xmlns="http://schemas.openxmlformats.org/spreadsheetml/2006/main" count="79" uniqueCount="24">
  <si>
    <t>Blok No</t>
  </si>
  <si>
    <t>D-10</t>
  </si>
  <si>
    <t>Daire No</t>
  </si>
  <si>
    <t>B1-10</t>
  </si>
  <si>
    <t>B2-04A</t>
  </si>
  <si>
    <t>B2-04B</t>
  </si>
  <si>
    <t>ÖDENECEK TOPLAM BORÇ</t>
  </si>
  <si>
    <t>SICAK SU BEDELİ</t>
  </si>
  <si>
    <t>ÖDENMİŞ</t>
  </si>
  <si>
    <t>ÖNCEKİ AY TOPLAM BORÇ</t>
  </si>
  <si>
    <t>TOPLAM</t>
  </si>
  <si>
    <t xml:space="preserve"> </t>
  </si>
  <si>
    <t>OKUMA BEDELİ</t>
  </si>
  <si>
    <t>AİDAT   (BU AYIN)</t>
  </si>
  <si>
    <t>GÜNÜ GEÇEN BORÇ</t>
  </si>
  <si>
    <t>ORTAK ISINMA</t>
  </si>
  <si>
    <t>ÖZEL ISINMA</t>
  </si>
  <si>
    <t>SICAK SU HAZIR TUTMA BEDELİ</t>
  </si>
  <si>
    <t>GECİKME FAİZİ (%7)</t>
  </si>
  <si>
    <t>SON ÖDEME TARİHİ AY SONU OLUP, SONRASINDA %7 FAİZ İŞLEYECEKTİR.</t>
  </si>
  <si>
    <t>DEMİRBAŞ (Bir defalık)</t>
  </si>
  <si>
    <t>MAYIS 2026 ÖDEME TAKİP TABLOSU</t>
  </si>
  <si>
    <t>DD</t>
  </si>
  <si>
    <t>YIL  BAŞINDAN BERİ OLAN VE YÖNETİM BÜTÇESİNDE OLMAYAN GİDERLER, KASADAN ÖDENMİŞ OLUP GERİ TOPLU OLARAK ALMAK YERİNE AİDAT, %10 ARTIRILARAK YILIN GERİ KALAN AYLARINA PAY EDİLMİŞTİR.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</si>
</sst>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\ _T_L"/>
    <numFmt numFmtId="165" formatCode="#,##0.000000000000"/>
    <numFmt numFmtId="166" formatCode="#,##0.00000000000"/>
    <numFmt numFmtId="167" formatCode="#,##0.000000000"/>
    <numFmt numFmtId="168" formatCode="_-* #,##0.00\ _₺_-;\-* #,##0.00\ _₺_-;_-* &quot;-&quot;??\ _₺_-;_-@_-"/>
  </numFmts>
  <fonts count="12" x14ac:knownFonts="1">
    <font>
      <sz val="11"/>
      <color theme="1"/>
      <name val="Calibri"/>
      <family val="2"/>
      <charset val="162"/>
      <scheme val="minor"/>
    </font>
    <font>
      <sz val="10"/>
      <color indexed="8"/>
      <name val="Arial"/>
      <family val="2"/>
      <charset val="162"/>
    </font>
    <font>
      <sz val="10"/>
      <color indexed="8"/>
      <name val="Arial"/>
      <family val="2"/>
      <charset val="162"/>
    </font>
    <font>
      <sz val="10"/>
      <color indexed="8"/>
      <name val="Arial"/>
      <family val="2"/>
      <charset val="162"/>
    </font>
    <font>
      <sz val="11"/>
      <color indexed="63"/>
      <name val="Tahoma"/>
      <family val="2"/>
      <charset val="162"/>
    </font>
    <font>
      <sz val="11"/>
      <name val="Arial"/>
      <family val="2"/>
      <charset val="162"/>
    </font>
    <font>
      <sz val="8"/>
      <color indexed="63"/>
      <name val="Tahoma"/>
      <family val="2"/>
      <charset val="162"/>
    </font>
    <font>
      <b/>
      <sz val="11"/>
      <color theme="1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  <font>
      <sz val="11"/>
      <color indexed="63"/>
      <name val="Calibri"/>
      <family val="2"/>
      <charset val="162"/>
      <scheme val="minor"/>
    </font>
    <font>
      <sz val="8"/>
      <color indexed="63"/>
      <name val="Tahoma"/>
      <family val="2"/>
      <charset val="162"/>
    </font>
    <font>
      <sz val="11"/>
      <color theme="1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3"/>
      </left>
      <right/>
      <top style="medium">
        <color indexed="63"/>
      </top>
      <bottom style="medium">
        <color indexed="63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168" fontId="11" fillId="0" borderId="0" applyFont="0" applyFill="0" applyBorder="0" applyAlignment="0" applyProtection="0"/>
  </cellStyleXfs>
  <cellXfs count="60">
    <xf numFmtId="0" fontId="0" fillId="0" borderId="0" xfId="0"/>
    <xf numFmtId="4" fontId="0" fillId="0" borderId="0" xfId="0" applyNumberFormat="1"/>
    <xf numFmtId="0" fontId="0" fillId="0" borderId="1" xfId="0" applyBorder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left" vertical="center"/>
    </xf>
    <xf numFmtId="164" fontId="0" fillId="0" borderId="1" xfId="0" applyNumberFormat="1" applyBorder="1" applyAlignment="1">
      <alignment horizontal="left"/>
    </xf>
    <xf numFmtId="4" fontId="0" fillId="0" borderId="1" xfId="0" applyNumberFormat="1" applyBorder="1" applyAlignment="1">
      <alignment horizontal="left"/>
    </xf>
    <xf numFmtId="164" fontId="0" fillId="0" borderId="1" xfId="0" applyNumberFormat="1" applyFill="1" applyBorder="1" applyAlignment="1">
      <alignment horizontal="left"/>
    </xf>
    <xf numFmtId="4" fontId="0" fillId="0" borderId="1" xfId="0" applyNumberFormat="1" applyFill="1" applyBorder="1" applyAlignment="1">
      <alignment horizontal="left"/>
    </xf>
    <xf numFmtId="0" fontId="0" fillId="0" borderId="0" xfId="0" applyAlignment="1">
      <alignment horizontal="center" vertical="center"/>
    </xf>
    <xf numFmtId="4" fontId="3" fillId="0" borderId="1" xfId="0" applyNumberFormat="1" applyFont="1" applyBorder="1" applyAlignment="1">
      <alignment horizontal="left" vertical="top"/>
    </xf>
    <xf numFmtId="164" fontId="1" fillId="0" borderId="1" xfId="0" applyNumberFormat="1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left"/>
    </xf>
    <xf numFmtId="4" fontId="2" fillId="0" borderId="1" xfId="0" applyNumberFormat="1" applyFont="1" applyBorder="1" applyAlignment="1">
      <alignment horizontal="left" vertical="top"/>
    </xf>
    <xf numFmtId="2" fontId="0" fillId="0" borderId="1" xfId="0" applyNumberFormat="1" applyBorder="1" applyAlignment="1">
      <alignment vertical="top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textRotation="90"/>
    </xf>
    <xf numFmtId="0" fontId="7" fillId="0" borderId="1" xfId="0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left" vertical="top"/>
    </xf>
    <xf numFmtId="165" fontId="0" fillId="0" borderId="0" xfId="0" applyNumberFormat="1"/>
    <xf numFmtId="166" fontId="0" fillId="0" borderId="0" xfId="0" applyNumberFormat="1"/>
    <xf numFmtId="4" fontId="4" fillId="2" borderId="1" xfId="0" applyNumberFormat="1" applyFont="1" applyFill="1" applyBorder="1" applyAlignment="1">
      <alignment horizontal="right" vertical="center" wrapText="1"/>
    </xf>
    <xf numFmtId="2" fontId="0" fillId="0" borderId="0" xfId="0" applyNumberFormat="1"/>
    <xf numFmtId="4" fontId="0" fillId="0" borderId="1" xfId="0" applyNumberFormat="1" applyBorder="1" applyAlignment="1">
      <alignment horizontal="left" vertical="center"/>
    </xf>
    <xf numFmtId="4" fontId="0" fillId="0" borderId="1" xfId="0" applyNumberFormat="1" applyFont="1" applyBorder="1" applyAlignment="1">
      <alignment horizontal="left" vertical="center"/>
    </xf>
    <xf numFmtId="4" fontId="0" fillId="0" borderId="1" xfId="0" applyNumberFormat="1" applyFont="1" applyBorder="1" applyAlignment="1">
      <alignment horizontal="right"/>
    </xf>
    <xf numFmtId="164" fontId="0" fillId="0" borderId="1" xfId="0" applyNumberFormat="1" applyFont="1" applyBorder="1" applyAlignment="1">
      <alignment horizontal="left" vertical="top"/>
    </xf>
    <xf numFmtId="4" fontId="0" fillId="0" borderId="1" xfId="0" applyNumberFormat="1" applyFont="1" applyBorder="1" applyAlignment="1">
      <alignment horizontal="left" vertical="top"/>
    </xf>
    <xf numFmtId="4" fontId="0" fillId="0" borderId="1" xfId="0" applyNumberFormat="1" applyFont="1" applyFill="1" applyBorder="1" applyAlignment="1">
      <alignment horizontal="left" vertical="top"/>
    </xf>
    <xf numFmtId="4" fontId="0" fillId="0" borderId="1" xfId="0" applyNumberFormat="1" applyFont="1" applyFill="1" applyBorder="1" applyAlignment="1">
      <alignment horizontal="right"/>
    </xf>
    <xf numFmtId="4" fontId="0" fillId="0" borderId="1" xfId="0" applyNumberFormat="1" applyFont="1" applyFill="1" applyBorder="1" applyAlignment="1">
      <alignment horizontal="left"/>
    </xf>
    <xf numFmtId="4" fontId="0" fillId="0" borderId="1" xfId="0" applyNumberFormat="1" applyFont="1" applyBorder="1" applyAlignment="1">
      <alignment horizontal="left"/>
    </xf>
    <xf numFmtId="4" fontId="5" fillId="0" borderId="1" xfId="0" applyNumberFormat="1" applyFont="1" applyBorder="1"/>
    <xf numFmtId="2" fontId="0" fillId="4" borderId="0" xfId="0" applyNumberFormat="1" applyFill="1" applyAlignment="1">
      <alignment wrapText="1"/>
    </xf>
    <xf numFmtId="167" fontId="0" fillId="0" borderId="0" xfId="0" applyNumberFormat="1"/>
    <xf numFmtId="4" fontId="4" fillId="2" borderId="2" xfId="0" applyNumberFormat="1" applyFont="1" applyFill="1" applyBorder="1" applyAlignment="1">
      <alignment horizontal="right" vertical="center" wrapText="1"/>
    </xf>
    <xf numFmtId="0" fontId="8" fillId="0" borderId="1" xfId="0" applyFont="1" applyBorder="1" applyAlignment="1">
      <alignment horizontal="center" vertical="center" wrapText="1"/>
    </xf>
    <xf numFmtId="4" fontId="9" fillId="2" borderId="1" xfId="0" applyNumberFormat="1" applyFont="1" applyFill="1" applyBorder="1" applyAlignment="1">
      <alignment horizontal="right" vertical="center" wrapText="1"/>
    </xf>
    <xf numFmtId="4" fontId="6" fillId="2" borderId="2" xfId="0" applyNumberFormat="1" applyFont="1" applyFill="1" applyBorder="1" applyAlignment="1">
      <alignment horizontal="right" vertical="center" wrapText="1"/>
    </xf>
    <xf numFmtId="0" fontId="0" fillId="0" borderId="0" xfId="0" applyFill="1"/>
    <xf numFmtId="4" fontId="10" fillId="2" borderId="2" xfId="0" applyNumberFormat="1" applyFont="1" applyFill="1" applyBorder="1" applyAlignment="1">
      <alignment horizontal="right" vertical="center" wrapText="1"/>
    </xf>
    <xf numFmtId="0" fontId="0" fillId="0" borderId="0" xfId="0"/>
    <xf numFmtId="1" fontId="7" fillId="0" borderId="1" xfId="0" applyNumberFormat="1" applyFont="1" applyBorder="1"/>
    <xf numFmtId="3" fontId="7" fillId="0" borderId="1" xfId="0" applyNumberFormat="1" applyFont="1" applyBorder="1"/>
    <xf numFmtId="3" fontId="7" fillId="0" borderId="1" xfId="0" applyNumberFormat="1" applyFont="1" applyBorder="1" applyAlignment="1">
      <alignment horizontal="center" vertical="center"/>
    </xf>
    <xf numFmtId="3" fontId="7" fillId="0" borderId="1" xfId="0" applyNumberFormat="1" applyFont="1" applyBorder="1" applyAlignment="1">
      <alignment vertical="center"/>
    </xf>
    <xf numFmtId="164" fontId="0" fillId="0" borderId="1" xfId="0" applyNumberFormat="1" applyFont="1" applyBorder="1" applyAlignment="1">
      <alignment horizontal="left"/>
    </xf>
    <xf numFmtId="4" fontId="9" fillId="2" borderId="2" xfId="0" applyNumberFormat="1" applyFont="1" applyFill="1" applyBorder="1" applyAlignment="1">
      <alignment horizontal="right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168" fontId="7" fillId="0" borderId="0" xfId="1" applyFont="1" applyAlignment="1">
      <alignment horizontal="center" vertical="center" wrapText="1"/>
    </xf>
    <xf numFmtId="0" fontId="7" fillId="5" borderId="1" xfId="0" applyFont="1" applyFill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textRotation="90"/>
    </xf>
    <xf numFmtId="0" fontId="7" fillId="4" borderId="4" xfId="0" applyFont="1" applyFill="1" applyBorder="1" applyAlignment="1">
      <alignment horizontal="center"/>
    </xf>
    <xf numFmtId="0" fontId="7" fillId="4" borderId="5" xfId="0" applyFont="1" applyFill="1" applyBorder="1" applyAlignment="1">
      <alignment horizontal="center"/>
    </xf>
    <xf numFmtId="0" fontId="7" fillId="4" borderId="6" xfId="0" applyFont="1" applyFill="1" applyBorder="1" applyAlignment="1">
      <alignment horizontal="center"/>
    </xf>
  </cellXfs>
  <cellStyles count="2">
    <cellStyle name="Normal" xfId="0" builtinId="0"/>
    <cellStyle name="Virgü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zoomScaleNormal="100" workbookViewId="0">
      <selection activeCell="O24" sqref="O24"/>
    </sheetView>
  </sheetViews>
  <sheetFormatPr defaultRowHeight="15" x14ac:dyDescent="0.25"/>
  <cols>
    <col min="1" max="1" width="5" customWidth="1"/>
    <col min="2" max="2" width="8.5703125" bestFit="1" customWidth="1"/>
    <col min="3" max="3" width="12.140625" customWidth="1"/>
    <col min="4" max="4" width="11.7109375" style="11" customWidth="1"/>
    <col min="5" max="5" width="10.42578125" bestFit="1" customWidth="1"/>
    <col min="6" max="6" width="11.42578125" hidden="1" customWidth="1"/>
    <col min="7" max="7" width="8.42578125" customWidth="1"/>
    <col min="8" max="8" width="10.42578125" bestFit="1" customWidth="1"/>
    <col min="9" max="9" width="11.28515625" customWidth="1"/>
    <col min="10" max="10" width="11.140625" customWidth="1"/>
    <col min="11" max="11" width="10.42578125" bestFit="1" customWidth="1"/>
    <col min="12" max="12" width="11.42578125" bestFit="1" customWidth="1"/>
    <col min="13" max="13" width="13.28515625" customWidth="1"/>
    <col min="14" max="14" width="3.5703125" customWidth="1"/>
    <col min="15" max="15" width="17.42578125" style="24" bestFit="1" customWidth="1"/>
  </cols>
  <sheetData>
    <row r="1" spans="1:17" x14ac:dyDescent="0.25">
      <c r="A1" s="54" t="s">
        <v>21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</row>
    <row r="2" spans="1:17" ht="45.75" x14ac:dyDescent="0.25">
      <c r="A2" s="2" t="s">
        <v>0</v>
      </c>
      <c r="B2" s="18" t="s">
        <v>2</v>
      </c>
      <c r="C2" s="3" t="s">
        <v>9</v>
      </c>
      <c r="D2" s="3" t="s">
        <v>8</v>
      </c>
      <c r="E2" s="3" t="s">
        <v>18</v>
      </c>
      <c r="F2" s="3" t="s">
        <v>20</v>
      </c>
      <c r="G2" s="38" t="s">
        <v>17</v>
      </c>
      <c r="H2" s="3" t="s">
        <v>12</v>
      </c>
      <c r="I2" s="3" t="s">
        <v>15</v>
      </c>
      <c r="J2" s="19" t="s">
        <v>16</v>
      </c>
      <c r="K2" s="3" t="s">
        <v>7</v>
      </c>
      <c r="L2" s="3" t="s">
        <v>13</v>
      </c>
      <c r="M2" s="4" t="s">
        <v>6</v>
      </c>
      <c r="O2" s="35" t="s">
        <v>14</v>
      </c>
    </row>
    <row r="3" spans="1:17" ht="18.95" customHeight="1" x14ac:dyDescent="0.25">
      <c r="A3" s="56" t="s">
        <v>1</v>
      </c>
      <c r="B3" s="17">
        <v>1</v>
      </c>
      <c r="C3" s="7">
        <v>8241.7598792698645</v>
      </c>
      <c r="D3" s="25">
        <v>4172</v>
      </c>
      <c r="E3" s="7"/>
      <c r="F3" s="7"/>
      <c r="G3" s="7">
        <v>80</v>
      </c>
      <c r="H3" s="15">
        <v>97</v>
      </c>
      <c r="I3" s="15">
        <v>490</v>
      </c>
      <c r="J3" s="20">
        <v>162.84540000000001</v>
      </c>
      <c r="K3" s="16">
        <v>311.32010000000002</v>
      </c>
      <c r="L3" s="14">
        <v>3080</v>
      </c>
      <c r="M3" s="5">
        <f>C3-D3+E3+H3+K3+L3+I3+J3+F3+G3</f>
        <v>8290.9253792698637</v>
      </c>
      <c r="N3" s="1"/>
      <c r="O3" s="24">
        <f>C3-D3</f>
        <v>4069.7598792698645</v>
      </c>
    </row>
    <row r="4" spans="1:17" ht="18.95" customHeight="1" x14ac:dyDescent="0.25">
      <c r="A4" s="56"/>
      <c r="B4" s="17">
        <v>2</v>
      </c>
      <c r="C4" s="7">
        <v>17073.522402907904</v>
      </c>
      <c r="D4" s="25">
        <v>10000</v>
      </c>
      <c r="E4" s="7">
        <f t="shared" ref="E4:E19" si="0">(C4-D4)*0.07</f>
        <v>495.14656820355327</v>
      </c>
      <c r="F4" s="7"/>
      <c r="G4" s="7"/>
      <c r="H4" s="15">
        <v>97</v>
      </c>
      <c r="I4" s="15">
        <v>490</v>
      </c>
      <c r="J4" s="20">
        <v>375.6549</v>
      </c>
      <c r="K4" s="16">
        <v>0</v>
      </c>
      <c r="L4" s="14">
        <v>3080</v>
      </c>
      <c r="M4" s="5">
        <f t="shared" ref="M4:M20" si="1">C4-D4+E4+H4+K4+L4+I4+J4+F4+G4</f>
        <v>11611.323871111455</v>
      </c>
      <c r="O4" s="24">
        <f t="shared" ref="O4:O20" si="2">C4-D4</f>
        <v>7073.5224029079036</v>
      </c>
      <c r="Q4" s="43"/>
    </row>
    <row r="5" spans="1:17" ht="18.95" customHeight="1" x14ac:dyDescent="0.25">
      <c r="A5" s="56"/>
      <c r="B5" s="17">
        <v>3</v>
      </c>
      <c r="C5" s="7">
        <v>4229.6012786856791</v>
      </c>
      <c r="D5" s="26">
        <v>4229.6000000000004</v>
      </c>
      <c r="E5" s="7"/>
      <c r="F5" s="7"/>
      <c r="G5" s="7">
        <v>80</v>
      </c>
      <c r="H5" s="15">
        <v>97</v>
      </c>
      <c r="I5" s="15">
        <v>740</v>
      </c>
      <c r="J5" s="20">
        <v>37.010300000000001</v>
      </c>
      <c r="K5" s="16">
        <v>0</v>
      </c>
      <c r="L5" s="14">
        <v>3190</v>
      </c>
      <c r="M5" s="5">
        <f t="shared" si="1"/>
        <v>4144.0115786856786</v>
      </c>
      <c r="O5" s="24">
        <f t="shared" si="2"/>
        <v>1.278685678698821E-3</v>
      </c>
      <c r="Q5" s="43"/>
    </row>
    <row r="6" spans="1:17" ht="18.95" customHeight="1" x14ac:dyDescent="0.25">
      <c r="A6" s="56"/>
      <c r="B6" s="17">
        <v>4</v>
      </c>
      <c r="C6" s="7">
        <v>5473.8510492140394</v>
      </c>
      <c r="D6" s="23">
        <v>5474</v>
      </c>
      <c r="E6" s="7"/>
      <c r="F6" s="7"/>
      <c r="G6" s="7">
        <v>80</v>
      </c>
      <c r="H6" s="15">
        <v>97</v>
      </c>
      <c r="I6" s="15">
        <v>740</v>
      </c>
      <c r="J6" s="20">
        <v>516.29409999999996</v>
      </c>
      <c r="K6" s="16">
        <v>457.82373000000001</v>
      </c>
      <c r="L6" s="14">
        <v>3190</v>
      </c>
      <c r="M6" s="5">
        <f t="shared" si="1"/>
        <v>5080.9688792140396</v>
      </c>
      <c r="O6" s="24">
        <f t="shared" si="2"/>
        <v>-0.148950785960551</v>
      </c>
      <c r="Q6" s="43"/>
    </row>
    <row r="7" spans="1:17" ht="18.95" customHeight="1" x14ac:dyDescent="0.25">
      <c r="A7" s="56"/>
      <c r="B7" s="17">
        <v>5</v>
      </c>
      <c r="C7" s="7">
        <v>33138.560143940391</v>
      </c>
      <c r="D7" s="23">
        <v>4240</v>
      </c>
      <c r="E7" s="7">
        <f t="shared" si="0"/>
        <v>2022.8992100758276</v>
      </c>
      <c r="F7" s="7"/>
      <c r="G7" s="7">
        <v>80</v>
      </c>
      <c r="H7" s="15">
        <v>97</v>
      </c>
      <c r="I7" s="15">
        <v>740</v>
      </c>
      <c r="J7" s="20">
        <v>609.74519999999995</v>
      </c>
      <c r="K7" s="16">
        <v>18.312840000000001</v>
      </c>
      <c r="L7" s="14">
        <v>3190</v>
      </c>
      <c r="M7" s="5">
        <f t="shared" si="1"/>
        <v>35656.517394016213</v>
      </c>
      <c r="O7" s="24">
        <f t="shared" si="2"/>
        <v>28898.560143940391</v>
      </c>
    </row>
    <row r="8" spans="1:17" ht="18.95" customHeight="1" x14ac:dyDescent="0.25">
      <c r="A8" s="56"/>
      <c r="B8" s="17">
        <v>6</v>
      </c>
      <c r="C8" s="7">
        <v>5598.5245887764304</v>
      </c>
      <c r="D8" s="26">
        <v>5598.52</v>
      </c>
      <c r="E8" s="7"/>
      <c r="F8" s="7"/>
      <c r="G8" s="7">
        <v>80</v>
      </c>
      <c r="H8" s="15">
        <v>97</v>
      </c>
      <c r="I8" s="15">
        <v>740</v>
      </c>
      <c r="J8" s="20">
        <v>927.10889999999995</v>
      </c>
      <c r="K8" s="16">
        <v>402.88495</v>
      </c>
      <c r="L8" s="14">
        <v>3190</v>
      </c>
      <c r="M8" s="5">
        <f t="shared" si="1"/>
        <v>5436.9984387764298</v>
      </c>
      <c r="N8" s="1"/>
      <c r="O8" s="24">
        <f t="shared" si="2"/>
        <v>4.5887764299550327E-3</v>
      </c>
    </row>
    <row r="9" spans="1:17" ht="18.95" customHeight="1" thickBot="1" x14ac:dyDescent="0.3">
      <c r="A9" s="56"/>
      <c r="B9" s="17">
        <v>7</v>
      </c>
      <c r="C9" s="7">
        <v>15375.658050475167</v>
      </c>
      <c r="D9" s="26">
        <v>7000</v>
      </c>
      <c r="E9" s="7">
        <f t="shared" si="0"/>
        <v>586.29606353326176</v>
      </c>
      <c r="F9" s="7"/>
      <c r="G9" s="7">
        <v>80</v>
      </c>
      <c r="H9" s="15">
        <v>97</v>
      </c>
      <c r="I9" s="15">
        <v>740</v>
      </c>
      <c r="J9" s="20">
        <v>635.65250000000003</v>
      </c>
      <c r="K9" s="16">
        <v>219.75538</v>
      </c>
      <c r="L9" s="14">
        <v>3190</v>
      </c>
      <c r="M9" s="5">
        <f t="shared" si="1"/>
        <v>13924.36199400843</v>
      </c>
      <c r="O9" s="24">
        <f t="shared" si="2"/>
        <v>8375.6580504751673</v>
      </c>
    </row>
    <row r="10" spans="1:17" ht="18.95" customHeight="1" thickBot="1" x14ac:dyDescent="0.3">
      <c r="A10" s="56"/>
      <c r="B10" s="17">
        <v>8</v>
      </c>
      <c r="C10" s="7">
        <v>4532.3385827502971</v>
      </c>
      <c r="D10" s="37">
        <v>4533</v>
      </c>
      <c r="E10" s="7"/>
      <c r="F10" s="7"/>
      <c r="G10" s="7">
        <v>80</v>
      </c>
      <c r="H10" s="15">
        <v>97</v>
      </c>
      <c r="I10" s="15">
        <v>740</v>
      </c>
      <c r="J10" s="20">
        <v>227.61349999999999</v>
      </c>
      <c r="K10" s="16">
        <v>73.251750000000001</v>
      </c>
      <c r="L10" s="14">
        <v>3190</v>
      </c>
      <c r="M10" s="5">
        <f t="shared" si="1"/>
        <v>4407.2038327502969</v>
      </c>
      <c r="O10" s="24">
        <f t="shared" si="2"/>
        <v>-0.66141724970293581</v>
      </c>
    </row>
    <row r="11" spans="1:17" ht="18.95" customHeight="1" x14ac:dyDescent="0.25">
      <c r="A11" s="56"/>
      <c r="B11" s="17">
        <v>9</v>
      </c>
      <c r="C11" s="7">
        <v>5250.8135713073007</v>
      </c>
      <c r="D11" s="26">
        <v>5250</v>
      </c>
      <c r="E11" s="7"/>
      <c r="F11" s="7"/>
      <c r="G11" s="7">
        <v>80</v>
      </c>
      <c r="H11" s="15">
        <v>97</v>
      </c>
      <c r="I11" s="15">
        <v>740</v>
      </c>
      <c r="J11" s="20">
        <v>493.16269999999997</v>
      </c>
      <c r="K11" s="16">
        <v>384.57198</v>
      </c>
      <c r="L11" s="14">
        <v>3190</v>
      </c>
      <c r="M11" s="5">
        <f t="shared" si="1"/>
        <v>4985.5482513073011</v>
      </c>
      <c r="O11" s="24">
        <f t="shared" si="2"/>
        <v>0.81357130730066274</v>
      </c>
    </row>
    <row r="12" spans="1:17" ht="18.95" customHeight="1" x14ac:dyDescent="0.25">
      <c r="A12" s="56"/>
      <c r="B12" s="17">
        <v>10</v>
      </c>
      <c r="C12" s="7">
        <v>5296.0993109000001</v>
      </c>
      <c r="D12" s="26">
        <v>5200</v>
      </c>
      <c r="E12" s="7"/>
      <c r="F12" s="7"/>
      <c r="G12" s="7">
        <v>80</v>
      </c>
      <c r="H12" s="15">
        <v>97</v>
      </c>
      <c r="I12" s="15">
        <v>740</v>
      </c>
      <c r="J12" s="20">
        <v>636.57770000000005</v>
      </c>
      <c r="K12" s="16">
        <v>421.19779</v>
      </c>
      <c r="L12" s="14">
        <v>3190</v>
      </c>
      <c r="M12" s="5">
        <f>C12-D12+E12+H12+K12+L12+I12+J12+F12+G12</f>
        <v>5260.8748009000001</v>
      </c>
      <c r="O12" s="24">
        <f>C12-D12</f>
        <v>96.099310900000091</v>
      </c>
    </row>
    <row r="13" spans="1:17" ht="18.95" customHeight="1" thickBot="1" x14ac:dyDescent="0.3">
      <c r="A13" s="56"/>
      <c r="B13" s="17">
        <v>11</v>
      </c>
      <c r="C13" s="7">
        <v>5566.8057365662353</v>
      </c>
      <c r="D13" s="26">
        <v>5566.81</v>
      </c>
      <c r="E13" s="7"/>
      <c r="F13" s="7"/>
      <c r="G13" s="7">
        <v>80</v>
      </c>
      <c r="H13" s="15">
        <v>97</v>
      </c>
      <c r="I13" s="15">
        <v>740</v>
      </c>
      <c r="J13" s="20">
        <v>975.22230000000002</v>
      </c>
      <c r="K13" s="16">
        <v>347.94604000000004</v>
      </c>
      <c r="L13" s="14">
        <v>3190</v>
      </c>
      <c r="M13" s="5">
        <f t="shared" si="1"/>
        <v>5430.1640765662351</v>
      </c>
      <c r="O13" s="24">
        <f t="shared" si="2"/>
        <v>-4.2634337651179521E-3</v>
      </c>
    </row>
    <row r="14" spans="1:17" ht="18.95" customHeight="1" thickBot="1" x14ac:dyDescent="0.3">
      <c r="A14" s="56"/>
      <c r="B14" s="17">
        <v>12</v>
      </c>
      <c r="C14" s="7">
        <v>5046.8260001065719</v>
      </c>
      <c r="D14" s="37">
        <v>5000.5</v>
      </c>
      <c r="E14" s="7"/>
      <c r="F14" s="7"/>
      <c r="G14" s="7">
        <v>80</v>
      </c>
      <c r="H14" s="15">
        <v>97</v>
      </c>
      <c r="I14" s="15">
        <v>740</v>
      </c>
      <c r="J14" s="20">
        <v>383.98219999999998</v>
      </c>
      <c r="K14" s="16">
        <v>183.12943999999999</v>
      </c>
      <c r="L14" s="14">
        <v>3190</v>
      </c>
      <c r="M14" s="5">
        <f t="shared" si="1"/>
        <v>4720.4376401065729</v>
      </c>
      <c r="N14" s="1"/>
      <c r="O14" s="24">
        <f t="shared" si="2"/>
        <v>46.326000106571882</v>
      </c>
    </row>
    <row r="15" spans="1:17" ht="18.95" customHeight="1" x14ac:dyDescent="0.25">
      <c r="A15" s="56"/>
      <c r="B15" s="17">
        <v>13</v>
      </c>
      <c r="C15" s="7">
        <v>4743.9130216496924</v>
      </c>
      <c r="D15" s="26"/>
      <c r="E15" s="7">
        <f t="shared" si="0"/>
        <v>332.07391151547847</v>
      </c>
      <c r="F15" s="7"/>
      <c r="G15" s="7">
        <v>80</v>
      </c>
      <c r="H15" s="15">
        <v>97</v>
      </c>
      <c r="I15" s="15">
        <v>740</v>
      </c>
      <c r="J15" s="20">
        <v>200.78100000000001</v>
      </c>
      <c r="K15" s="16">
        <v>128.19066000000001</v>
      </c>
      <c r="L15" s="14">
        <v>3190</v>
      </c>
      <c r="M15" s="5">
        <f t="shared" si="1"/>
        <v>9511.9585931651727</v>
      </c>
      <c r="O15" s="24">
        <f t="shared" si="2"/>
        <v>4743.9130216496924</v>
      </c>
    </row>
    <row r="16" spans="1:17" ht="18.95" customHeight="1" x14ac:dyDescent="0.25">
      <c r="A16" s="56"/>
      <c r="B16" s="17">
        <v>14</v>
      </c>
      <c r="C16" s="7">
        <v>5500.9622275964366</v>
      </c>
      <c r="D16" s="26">
        <v>5838.06</v>
      </c>
      <c r="E16" s="7"/>
      <c r="F16" s="7"/>
      <c r="G16" s="7">
        <v>80</v>
      </c>
      <c r="H16" s="15">
        <v>97</v>
      </c>
      <c r="I16" s="15">
        <v>740</v>
      </c>
      <c r="J16" s="20">
        <v>294.2321</v>
      </c>
      <c r="K16" s="16">
        <v>0</v>
      </c>
      <c r="L16" s="14">
        <v>3190</v>
      </c>
      <c r="M16" s="5">
        <f t="shared" si="1"/>
        <v>4064.1343275964364</v>
      </c>
      <c r="N16" s="1"/>
      <c r="O16" s="24">
        <f t="shared" si="2"/>
        <v>-337.09777240356379</v>
      </c>
    </row>
    <row r="17" spans="1:16" ht="18.95" customHeight="1" x14ac:dyDescent="0.25">
      <c r="A17" s="56"/>
      <c r="B17" s="17">
        <v>15</v>
      </c>
      <c r="C17" s="9">
        <v>24026.675936065738</v>
      </c>
      <c r="D17" s="27">
        <v>15000</v>
      </c>
      <c r="E17" s="7">
        <f t="shared" si="0"/>
        <v>631.86731552460174</v>
      </c>
      <c r="F17" s="7"/>
      <c r="G17" s="7">
        <v>80</v>
      </c>
      <c r="H17" s="15">
        <v>97</v>
      </c>
      <c r="I17" s="15">
        <v>740</v>
      </c>
      <c r="J17" s="20">
        <v>469.10599999999999</v>
      </c>
      <c r="K17" s="16">
        <v>256.38132000000002</v>
      </c>
      <c r="L17" s="14">
        <v>3190</v>
      </c>
      <c r="M17" s="5">
        <f t="shared" si="1"/>
        <v>14491.03057159034</v>
      </c>
      <c r="N17" s="1"/>
      <c r="O17" s="24">
        <f t="shared" si="2"/>
        <v>9026.6759360657379</v>
      </c>
    </row>
    <row r="18" spans="1:16" ht="18.95" customHeight="1" x14ac:dyDescent="0.25">
      <c r="A18" s="56"/>
      <c r="B18" s="17">
        <v>16</v>
      </c>
      <c r="C18" s="9">
        <v>32348.846467333857</v>
      </c>
      <c r="D18" s="26"/>
      <c r="E18" s="7">
        <f t="shared" si="0"/>
        <v>2264.41925271337</v>
      </c>
      <c r="F18" s="7"/>
      <c r="G18" s="7">
        <v>80</v>
      </c>
      <c r="H18" s="15">
        <v>97</v>
      </c>
      <c r="I18" s="15">
        <v>740</v>
      </c>
      <c r="J18" s="20">
        <v>337.71929999999998</v>
      </c>
      <c r="K18" s="16">
        <v>329.63306999999998</v>
      </c>
      <c r="L18" s="14">
        <v>3190</v>
      </c>
      <c r="M18" s="5">
        <f t="shared" si="1"/>
        <v>39387.618090047225</v>
      </c>
      <c r="O18" s="24">
        <f t="shared" si="2"/>
        <v>32348.846467333857</v>
      </c>
    </row>
    <row r="19" spans="1:16" ht="18.95" customHeight="1" thickBot="1" x14ac:dyDescent="0.3">
      <c r="A19" s="56"/>
      <c r="B19" s="17">
        <v>17</v>
      </c>
      <c r="C19" s="7">
        <v>9402.2383659881816</v>
      </c>
      <c r="D19" s="26"/>
      <c r="E19" s="7">
        <f t="shared" si="0"/>
        <v>658.15668561917278</v>
      </c>
      <c r="F19" s="7"/>
      <c r="G19" s="7">
        <v>80</v>
      </c>
      <c r="H19" s="15">
        <v>97</v>
      </c>
      <c r="I19" s="15">
        <v>740</v>
      </c>
      <c r="J19" s="20">
        <v>5.5514999999999999</v>
      </c>
      <c r="K19" s="16">
        <v>0</v>
      </c>
      <c r="L19" s="14">
        <v>3190</v>
      </c>
      <c r="M19" s="5">
        <f t="shared" si="1"/>
        <v>14172.946551607354</v>
      </c>
      <c r="N19" s="1"/>
      <c r="O19" s="24">
        <f t="shared" si="2"/>
        <v>9402.2383659881816</v>
      </c>
      <c r="P19" s="1"/>
    </row>
    <row r="20" spans="1:16" ht="18.95" customHeight="1" thickBot="1" x14ac:dyDescent="0.3">
      <c r="A20" s="56"/>
      <c r="B20" s="17">
        <v>18</v>
      </c>
      <c r="C20" s="7">
        <v>5673.8008158940465</v>
      </c>
      <c r="D20" s="37">
        <v>5674</v>
      </c>
      <c r="E20" s="7"/>
      <c r="F20" s="7"/>
      <c r="G20" s="7">
        <v>80</v>
      </c>
      <c r="H20" s="15">
        <v>97</v>
      </c>
      <c r="I20" s="15">
        <v>740</v>
      </c>
      <c r="J20" s="20">
        <v>966.89499999999998</v>
      </c>
      <c r="K20" s="16">
        <v>347.94604000000004</v>
      </c>
      <c r="L20" s="14">
        <v>3190</v>
      </c>
      <c r="M20" s="5">
        <f t="shared" si="1"/>
        <v>5421.6418558940459</v>
      </c>
      <c r="O20" s="24">
        <f t="shared" si="2"/>
        <v>-0.19918410595346359</v>
      </c>
    </row>
    <row r="21" spans="1:16" x14ac:dyDescent="0.25">
      <c r="A21" s="56"/>
      <c r="B21" s="17" t="s">
        <v>10</v>
      </c>
      <c r="C21" s="45">
        <f>SUM(C3:C20)</f>
        <v>196520.7974294278</v>
      </c>
      <c r="D21" s="46">
        <f t="shared" ref="D21:M21" si="3">SUM(D3:D20)</f>
        <v>92776.489999999991</v>
      </c>
      <c r="E21" s="45">
        <f>SUM(E3:E20)</f>
        <v>6990.8590071852659</v>
      </c>
      <c r="F21" s="45">
        <f>SUM(F3:F20)</f>
        <v>0</v>
      </c>
      <c r="G21" s="45">
        <f>SUM(G3:G20)</f>
        <v>1360</v>
      </c>
      <c r="H21" s="45">
        <f>SUM(H3:H20)</f>
        <v>1746</v>
      </c>
      <c r="I21" s="45">
        <f t="shared" si="3"/>
        <v>12820</v>
      </c>
      <c r="J21" s="45">
        <f>SUM(J3:J20)</f>
        <v>8255.1545999999998</v>
      </c>
      <c r="K21" s="45">
        <f>SUM(K3:K20)</f>
        <v>3882.3450899999998</v>
      </c>
      <c r="L21" s="45">
        <f t="shared" si="3"/>
        <v>57200</v>
      </c>
      <c r="M21" s="45">
        <f t="shared" si="3"/>
        <v>195998.66612661307</v>
      </c>
    </row>
    <row r="22" spans="1:16" ht="8.25" customHeight="1" x14ac:dyDescent="0.25">
      <c r="A22" s="55"/>
      <c r="B22" s="55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</row>
    <row r="23" spans="1:16" s="43" customFormat="1" x14ac:dyDescent="0.25">
      <c r="A23" s="57" t="s">
        <v>19</v>
      </c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9"/>
    </row>
    <row r="24" spans="1:16" s="43" customFormat="1" ht="15" customHeight="1" x14ac:dyDescent="0.25">
      <c r="A24" s="50" t="s">
        <v>23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2"/>
    </row>
    <row r="25" spans="1:16" s="43" customFormat="1" x14ac:dyDescent="0.25">
      <c r="A25" s="50"/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2"/>
    </row>
    <row r="26" spans="1:16" s="43" customFormat="1" x14ac:dyDescent="0.25">
      <c r="A26" s="50"/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2"/>
    </row>
    <row r="27" spans="1:16" s="43" customFormat="1" ht="15" customHeight="1" x14ac:dyDescent="0.25">
      <c r="A27" s="50"/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2"/>
    </row>
    <row r="28" spans="1:16" s="43" customFormat="1" ht="15" customHeight="1" x14ac:dyDescent="0.25">
      <c r="A28" s="50"/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2"/>
    </row>
    <row r="29" spans="1:16" s="43" customFormat="1" x14ac:dyDescent="0.25">
      <c r="A29" s="53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</row>
    <row r="30" spans="1:16" s="43" customFormat="1" x14ac:dyDescent="0.25">
      <c r="O30" s="24"/>
    </row>
    <row r="31" spans="1:16" s="43" customFormat="1" x14ac:dyDescent="0.25">
      <c r="O31" s="24"/>
    </row>
    <row r="32" spans="1:16" s="43" customFormat="1" x14ac:dyDescent="0.25">
      <c r="O32" s="24"/>
    </row>
    <row r="33" spans="15:15" s="43" customFormat="1" x14ac:dyDescent="0.25">
      <c r="O33" s="24"/>
    </row>
    <row r="34" spans="15:15" s="43" customFormat="1" x14ac:dyDescent="0.25">
      <c r="O34" s="24"/>
    </row>
  </sheetData>
  <mergeCells count="7">
    <mergeCell ref="A27:M28"/>
    <mergeCell ref="A29:M29"/>
    <mergeCell ref="A1:M1"/>
    <mergeCell ref="A22:M22"/>
    <mergeCell ref="A3:A21"/>
    <mergeCell ref="A23:M23"/>
    <mergeCell ref="A24:M26"/>
  </mergeCells>
  <pageMargins left="0.39370078740157483" right="0" top="0.39370078740157483" bottom="0" header="0.31496062992125984" footer="0.31496062992125984"/>
  <pageSetup paperSize="9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4"/>
  <sheetViews>
    <sheetView zoomScaleNormal="100" workbookViewId="0">
      <selection activeCell="K3" sqref="K3:K20"/>
    </sheetView>
  </sheetViews>
  <sheetFormatPr defaultRowHeight="15" x14ac:dyDescent="0.25"/>
  <cols>
    <col min="1" max="1" width="5" customWidth="1"/>
    <col min="2" max="2" width="8.5703125" bestFit="1" customWidth="1"/>
    <col min="3" max="4" width="11.42578125" bestFit="1" customWidth="1"/>
    <col min="5" max="5" width="8.85546875" bestFit="1" customWidth="1"/>
    <col min="6" max="6" width="11.42578125" hidden="1" customWidth="1"/>
    <col min="7" max="7" width="9.5703125" customWidth="1"/>
    <col min="8" max="8" width="10.42578125" bestFit="1" customWidth="1"/>
    <col min="9" max="9" width="11.42578125" customWidth="1"/>
    <col min="10" max="10" width="11.42578125" bestFit="1" customWidth="1"/>
    <col min="11" max="11" width="10.42578125" bestFit="1" customWidth="1"/>
    <col min="12" max="12" width="11.85546875" customWidth="1"/>
    <col min="13" max="13" width="14.42578125" customWidth="1"/>
    <col min="14" max="14" width="0.85546875" hidden="1" customWidth="1"/>
    <col min="15" max="15" width="13.28515625" style="24" bestFit="1" customWidth="1"/>
    <col min="22" max="22" width="16.28515625" bestFit="1" customWidth="1"/>
  </cols>
  <sheetData>
    <row r="1" spans="1:26" x14ac:dyDescent="0.25">
      <c r="A1" s="54" t="s">
        <v>21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</row>
    <row r="2" spans="1:26" ht="59.25" customHeight="1" x14ac:dyDescent="0.25">
      <c r="A2" s="2" t="s">
        <v>0</v>
      </c>
      <c r="B2" s="18" t="s">
        <v>2</v>
      </c>
      <c r="C2" s="3" t="s">
        <v>9</v>
      </c>
      <c r="D2" s="3" t="s">
        <v>8</v>
      </c>
      <c r="E2" s="3" t="s">
        <v>18</v>
      </c>
      <c r="F2" s="3" t="s">
        <v>20</v>
      </c>
      <c r="G2" s="38" t="s">
        <v>17</v>
      </c>
      <c r="H2" s="3" t="s">
        <v>12</v>
      </c>
      <c r="I2" s="3" t="s">
        <v>15</v>
      </c>
      <c r="J2" s="19" t="s">
        <v>16</v>
      </c>
      <c r="K2" s="3" t="s">
        <v>7</v>
      </c>
      <c r="L2" s="3" t="s">
        <v>13</v>
      </c>
      <c r="M2" s="4" t="s">
        <v>6</v>
      </c>
      <c r="O2" s="35" t="s">
        <v>14</v>
      </c>
    </row>
    <row r="3" spans="1:26" ht="18.95" customHeight="1" x14ac:dyDescent="0.25">
      <c r="A3" s="56" t="s">
        <v>3</v>
      </c>
      <c r="B3" s="17">
        <v>1</v>
      </c>
      <c r="C3" s="6">
        <v>5640.7575034000029</v>
      </c>
      <c r="D3" s="34">
        <v>5640.76</v>
      </c>
      <c r="E3" s="7"/>
      <c r="F3" s="7"/>
      <c r="G3" s="7">
        <v>80</v>
      </c>
      <c r="H3" s="12">
        <v>97</v>
      </c>
      <c r="I3" s="12">
        <v>1800</v>
      </c>
      <c r="J3" s="20">
        <v>0</v>
      </c>
      <c r="K3" s="12">
        <v>54.938779999999994</v>
      </c>
      <c r="L3" s="13">
        <v>3740</v>
      </c>
      <c r="M3" s="5">
        <f t="shared" ref="M3:M20" si="0">C3-D3+E3+H3+K3+L3+I3+J3+F3+G3</f>
        <v>5771.9362834000021</v>
      </c>
      <c r="O3" s="24">
        <f>C3-D3</f>
        <v>-2.4965999973574071E-3</v>
      </c>
      <c r="Q3" s="1"/>
    </row>
    <row r="4" spans="1:26" ht="18.95" customHeight="1" x14ac:dyDescent="0.25">
      <c r="A4" s="56"/>
      <c r="B4" s="17">
        <v>2</v>
      </c>
      <c r="C4" s="6">
        <v>7149.1145716023921</v>
      </c>
      <c r="D4" s="28">
        <v>7000</v>
      </c>
      <c r="E4" s="7"/>
      <c r="F4" s="7"/>
      <c r="G4" s="7">
        <v>80</v>
      </c>
      <c r="H4" s="12">
        <v>97</v>
      </c>
      <c r="I4" s="12">
        <v>1800</v>
      </c>
      <c r="J4" s="20">
        <v>935.43619999999999</v>
      </c>
      <c r="K4" s="12">
        <v>219.75538</v>
      </c>
      <c r="L4" s="13">
        <v>3740</v>
      </c>
      <c r="M4" s="5">
        <f t="shared" si="0"/>
        <v>7021.3061516023918</v>
      </c>
      <c r="O4" s="24">
        <f t="shared" ref="O4:O20" si="1">C4-D4</f>
        <v>149.11457160239206</v>
      </c>
      <c r="V4" s="36"/>
    </row>
    <row r="5" spans="1:26" ht="18.95" customHeight="1" x14ac:dyDescent="0.25">
      <c r="A5" s="56"/>
      <c r="B5" s="17">
        <v>3</v>
      </c>
      <c r="C5" s="6">
        <v>6858.3171146261502</v>
      </c>
      <c r="D5" s="29">
        <v>6838</v>
      </c>
      <c r="E5" s="7"/>
      <c r="F5" s="7"/>
      <c r="G5" s="7">
        <v>80</v>
      </c>
      <c r="H5" s="12">
        <v>97</v>
      </c>
      <c r="I5" s="12">
        <v>1800</v>
      </c>
      <c r="J5" s="20">
        <v>476.50799999999998</v>
      </c>
      <c r="K5" s="12">
        <v>329.63306999999998</v>
      </c>
      <c r="L5" s="13">
        <v>3850</v>
      </c>
      <c r="M5" s="5">
        <f t="shared" si="0"/>
        <v>6653.4581846261499</v>
      </c>
      <c r="O5" s="24">
        <f t="shared" si="1"/>
        <v>20.317114626150214</v>
      </c>
    </row>
    <row r="6" spans="1:26" ht="18.95" customHeight="1" x14ac:dyDescent="0.25">
      <c r="A6" s="56"/>
      <c r="B6" s="17">
        <v>4</v>
      </c>
      <c r="C6" s="6">
        <v>7389.6214114360273</v>
      </c>
      <c r="D6" s="23">
        <v>7390</v>
      </c>
      <c r="E6" s="7"/>
      <c r="F6" s="7"/>
      <c r="G6" s="7">
        <v>80</v>
      </c>
      <c r="H6" s="12">
        <v>97</v>
      </c>
      <c r="I6" s="12">
        <v>1800</v>
      </c>
      <c r="J6" s="20">
        <v>986.32539999999995</v>
      </c>
      <c r="K6" s="12">
        <v>567.70141999999998</v>
      </c>
      <c r="L6" s="13">
        <v>3850</v>
      </c>
      <c r="M6" s="5">
        <f t="shared" si="0"/>
        <v>7380.6482314360273</v>
      </c>
      <c r="O6" s="24">
        <f t="shared" si="1"/>
        <v>-0.37858856397269847</v>
      </c>
      <c r="S6" s="1"/>
      <c r="V6" s="1"/>
      <c r="Z6" s="1"/>
    </row>
    <row r="7" spans="1:26" ht="18.95" customHeight="1" x14ac:dyDescent="0.25">
      <c r="A7" s="56"/>
      <c r="B7" s="17">
        <v>5</v>
      </c>
      <c r="C7" s="6">
        <v>7411.9064502760093</v>
      </c>
      <c r="D7" s="29">
        <v>7411.91</v>
      </c>
      <c r="E7" s="7"/>
      <c r="F7" s="7"/>
      <c r="G7" s="7">
        <v>80</v>
      </c>
      <c r="H7" s="12">
        <v>97</v>
      </c>
      <c r="I7" s="12">
        <v>1800</v>
      </c>
      <c r="J7" s="20">
        <v>852.16290000000004</v>
      </c>
      <c r="K7" s="12">
        <v>714.20505000000003</v>
      </c>
      <c r="L7" s="13">
        <v>3850</v>
      </c>
      <c r="M7" s="5">
        <f t="shared" si="0"/>
        <v>7393.3644002760093</v>
      </c>
      <c r="O7" s="24">
        <f t="shared" si="1"/>
        <v>-3.5497239905453171E-3</v>
      </c>
    </row>
    <row r="8" spans="1:26" ht="18.95" customHeight="1" x14ac:dyDescent="0.25">
      <c r="A8" s="56"/>
      <c r="B8" s="17">
        <v>6</v>
      </c>
      <c r="C8" s="6">
        <v>6310.0758215700007</v>
      </c>
      <c r="D8" s="23">
        <v>6310</v>
      </c>
      <c r="E8" s="7"/>
      <c r="F8" s="7"/>
      <c r="G8" s="7">
        <v>80</v>
      </c>
      <c r="H8" s="12">
        <v>97</v>
      </c>
      <c r="I8" s="12">
        <v>1800</v>
      </c>
      <c r="J8" s="20">
        <v>213.7346</v>
      </c>
      <c r="K8" s="12">
        <v>73.251750000000001</v>
      </c>
      <c r="L8" s="13">
        <v>3850</v>
      </c>
      <c r="M8" s="5">
        <f t="shared" si="0"/>
        <v>6114.0621715699999</v>
      </c>
      <c r="O8" s="24">
        <f t="shared" si="1"/>
        <v>7.5821570000698557E-2</v>
      </c>
      <c r="P8" s="1"/>
      <c r="Q8" s="1"/>
    </row>
    <row r="9" spans="1:26" ht="18.95" customHeight="1" x14ac:dyDescent="0.25">
      <c r="A9" s="56"/>
      <c r="B9" s="17">
        <v>7</v>
      </c>
      <c r="C9" s="6">
        <v>13319.651463026727</v>
      </c>
      <c r="D9" s="27">
        <v>8000</v>
      </c>
      <c r="E9" s="7">
        <f t="shared" ref="E9:E20" si="2">(C9-D9)*0.07</f>
        <v>372.37560241187089</v>
      </c>
      <c r="F9" s="7"/>
      <c r="G9" s="7">
        <v>80</v>
      </c>
      <c r="H9" s="12">
        <v>97</v>
      </c>
      <c r="I9" s="12">
        <v>1800</v>
      </c>
      <c r="J9" s="20">
        <v>350.67290000000003</v>
      </c>
      <c r="K9" s="12">
        <v>347.94604000000004</v>
      </c>
      <c r="L9" s="13">
        <v>3850</v>
      </c>
      <c r="M9" s="5">
        <f t="shared" si="0"/>
        <v>12217.646005438597</v>
      </c>
      <c r="O9" s="24">
        <f t="shared" si="1"/>
        <v>5319.6514630267266</v>
      </c>
    </row>
    <row r="10" spans="1:26" ht="18.95" customHeight="1" x14ac:dyDescent="0.25">
      <c r="A10" s="56"/>
      <c r="B10" s="17">
        <v>8</v>
      </c>
      <c r="C10" s="6">
        <v>6651.7987166647754</v>
      </c>
      <c r="D10" s="27">
        <v>6650</v>
      </c>
      <c r="E10" s="7"/>
      <c r="F10" s="7"/>
      <c r="G10" s="7">
        <v>80</v>
      </c>
      <c r="H10" s="12">
        <v>97</v>
      </c>
      <c r="I10" s="12">
        <v>1800</v>
      </c>
      <c r="J10" s="20">
        <v>631.02620000000002</v>
      </c>
      <c r="K10" s="12">
        <v>54.938779999999994</v>
      </c>
      <c r="L10" s="13">
        <v>3850</v>
      </c>
      <c r="M10" s="5">
        <f t="shared" si="0"/>
        <v>6514.7636966647751</v>
      </c>
      <c r="O10" s="24">
        <f t="shared" si="1"/>
        <v>1.7987166647753838</v>
      </c>
    </row>
    <row r="11" spans="1:26" ht="18.95" customHeight="1" x14ac:dyDescent="0.25">
      <c r="A11" s="56"/>
      <c r="B11" s="17">
        <v>9</v>
      </c>
      <c r="C11" s="6">
        <v>7954.5348715014115</v>
      </c>
      <c r="D11" s="28">
        <v>7955</v>
      </c>
      <c r="E11" s="7"/>
      <c r="F11" s="7"/>
      <c r="G11" s="7">
        <v>80</v>
      </c>
      <c r="H11" s="12">
        <v>97</v>
      </c>
      <c r="I11" s="12">
        <v>1800</v>
      </c>
      <c r="J11" s="20">
        <v>1616.4263000000001</v>
      </c>
      <c r="K11" s="12">
        <v>311.32010000000002</v>
      </c>
      <c r="L11" s="13">
        <v>3850</v>
      </c>
      <c r="M11" s="5">
        <f t="shared" si="0"/>
        <v>7754.2812715014115</v>
      </c>
      <c r="O11" s="24">
        <f t="shared" si="1"/>
        <v>-0.46512849858845584</v>
      </c>
    </row>
    <row r="12" spans="1:26" ht="18.95" customHeight="1" x14ac:dyDescent="0.25">
      <c r="A12" s="56"/>
      <c r="B12" s="17">
        <v>10</v>
      </c>
      <c r="C12" s="6">
        <v>7453.2507236589681</v>
      </c>
      <c r="D12" s="28">
        <v>7454</v>
      </c>
      <c r="E12" s="7"/>
      <c r="F12" s="7"/>
      <c r="G12" s="7">
        <v>80</v>
      </c>
      <c r="H12" s="12">
        <v>97</v>
      </c>
      <c r="I12" s="12">
        <v>1800</v>
      </c>
      <c r="J12" s="20">
        <v>1086.2533000000001</v>
      </c>
      <c r="K12" s="12">
        <v>476.13670000000002</v>
      </c>
      <c r="L12" s="13">
        <v>3850</v>
      </c>
      <c r="M12" s="5">
        <f t="shared" si="0"/>
        <v>7388.6407236589685</v>
      </c>
      <c r="O12" s="24">
        <f t="shared" si="1"/>
        <v>-0.74927634103187302</v>
      </c>
    </row>
    <row r="13" spans="1:26" ht="18.95" customHeight="1" x14ac:dyDescent="0.25">
      <c r="A13" s="56"/>
      <c r="B13" s="17">
        <v>11</v>
      </c>
      <c r="C13" s="6">
        <v>7511.1447859141972</v>
      </c>
      <c r="D13" s="29">
        <v>7511.14</v>
      </c>
      <c r="E13" s="7"/>
      <c r="F13" s="7"/>
      <c r="G13" s="7">
        <v>80</v>
      </c>
      <c r="H13" s="12">
        <v>97</v>
      </c>
      <c r="I13" s="12">
        <v>1800</v>
      </c>
      <c r="J13" s="20">
        <v>788.32010000000002</v>
      </c>
      <c r="K13" s="12">
        <v>622.64032999999995</v>
      </c>
      <c r="L13" s="13">
        <v>3850</v>
      </c>
      <c r="M13" s="5">
        <f t="shared" si="0"/>
        <v>7237.965215914197</v>
      </c>
      <c r="N13" t="s">
        <v>11</v>
      </c>
      <c r="O13" s="24">
        <f t="shared" si="1"/>
        <v>4.7859141968729091E-3</v>
      </c>
    </row>
    <row r="14" spans="1:26" ht="18.95" customHeight="1" x14ac:dyDescent="0.25">
      <c r="A14" s="56"/>
      <c r="B14" s="17">
        <v>12</v>
      </c>
      <c r="C14" s="6">
        <v>6976.5884330000026</v>
      </c>
      <c r="D14" s="28"/>
      <c r="E14" s="7">
        <f t="shared" si="2"/>
        <v>488.36119031000021</v>
      </c>
      <c r="F14" s="7"/>
      <c r="G14" s="7">
        <v>80</v>
      </c>
      <c r="H14" s="12">
        <v>97</v>
      </c>
      <c r="I14" s="12">
        <v>1800</v>
      </c>
      <c r="J14" s="20">
        <v>476.50799999999998</v>
      </c>
      <c r="K14" s="12">
        <v>494.44966999999997</v>
      </c>
      <c r="L14" s="13">
        <v>3850</v>
      </c>
      <c r="M14" s="5">
        <f t="shared" si="0"/>
        <v>14262.907293310001</v>
      </c>
      <c r="O14" s="24">
        <f t="shared" si="1"/>
        <v>6976.5884330000026</v>
      </c>
    </row>
    <row r="15" spans="1:26" ht="18.95" customHeight="1" x14ac:dyDescent="0.25">
      <c r="A15" s="56"/>
      <c r="B15" s="17">
        <v>13</v>
      </c>
      <c r="C15" s="6">
        <v>12127.045879420999</v>
      </c>
      <c r="D15" s="23">
        <f>6777+5000</f>
        <v>11777</v>
      </c>
      <c r="E15" s="7"/>
      <c r="F15" s="7"/>
      <c r="G15" s="7">
        <v>80</v>
      </c>
      <c r="H15" s="12">
        <v>97</v>
      </c>
      <c r="I15" s="12">
        <v>1800</v>
      </c>
      <c r="J15" s="20">
        <v>376.58010000000002</v>
      </c>
      <c r="K15" s="12">
        <v>366.25901000000005</v>
      </c>
      <c r="L15" s="13">
        <v>3850</v>
      </c>
      <c r="M15" s="5">
        <f t="shared" si="0"/>
        <v>6919.8849894209989</v>
      </c>
      <c r="O15" s="24">
        <f t="shared" si="1"/>
        <v>350.04587942099897</v>
      </c>
      <c r="Q15" t="s">
        <v>22</v>
      </c>
      <c r="R15" s="41"/>
    </row>
    <row r="16" spans="1:26" ht="18.95" customHeight="1" x14ac:dyDescent="0.25">
      <c r="A16" s="56"/>
      <c r="B16" s="17">
        <v>14</v>
      </c>
      <c r="C16" s="6">
        <v>17867.908918372988</v>
      </c>
      <c r="D16" s="23">
        <v>17868</v>
      </c>
      <c r="E16" s="7"/>
      <c r="F16" s="7"/>
      <c r="G16" s="7">
        <v>80</v>
      </c>
      <c r="H16" s="12">
        <v>97</v>
      </c>
      <c r="I16" s="12">
        <v>1800</v>
      </c>
      <c r="J16" s="20">
        <v>528.32249999999999</v>
      </c>
      <c r="K16" s="12">
        <v>54.938779999999994</v>
      </c>
      <c r="L16" s="13">
        <v>3850</v>
      </c>
      <c r="M16" s="5">
        <f t="shared" si="0"/>
        <v>6410.170198372989</v>
      </c>
      <c r="O16" s="24">
        <f t="shared" si="1"/>
        <v>-9.1081627011590172E-2</v>
      </c>
    </row>
    <row r="17" spans="1:20" ht="18.95" customHeight="1" x14ac:dyDescent="0.25">
      <c r="A17" s="56"/>
      <c r="B17" s="17">
        <v>15</v>
      </c>
      <c r="C17" s="6">
        <v>6388.4003148044958</v>
      </c>
      <c r="D17" s="27">
        <v>6388.4</v>
      </c>
      <c r="E17" s="7"/>
      <c r="F17" s="7"/>
      <c r="G17" s="7">
        <v>80</v>
      </c>
      <c r="H17" s="12">
        <v>97</v>
      </c>
      <c r="I17" s="12">
        <v>1800</v>
      </c>
      <c r="J17" s="20">
        <v>359.00020000000001</v>
      </c>
      <c r="K17" s="12">
        <v>0</v>
      </c>
      <c r="L17" s="13">
        <v>3850</v>
      </c>
      <c r="M17" s="5">
        <f t="shared" si="0"/>
        <v>6186.0005148044966</v>
      </c>
      <c r="O17" s="24">
        <f t="shared" si="1"/>
        <v>3.1480449615628459E-4</v>
      </c>
    </row>
    <row r="18" spans="1:20" ht="18.95" customHeight="1" x14ac:dyDescent="0.25">
      <c r="A18" s="56"/>
      <c r="B18" s="17">
        <v>16</v>
      </c>
      <c r="C18" s="6">
        <v>13418.454548354484</v>
      </c>
      <c r="D18" s="30">
        <f>8500+5000</f>
        <v>13500</v>
      </c>
      <c r="E18" s="7"/>
      <c r="F18" s="7"/>
      <c r="G18" s="7">
        <v>80</v>
      </c>
      <c r="H18" s="12">
        <v>97</v>
      </c>
      <c r="I18" s="12">
        <v>1800</v>
      </c>
      <c r="J18" s="20">
        <v>1286.1090999999999</v>
      </c>
      <c r="K18" s="12">
        <v>988.89933999999994</v>
      </c>
      <c r="L18" s="13">
        <v>3850</v>
      </c>
      <c r="M18" s="5">
        <f t="shared" si="0"/>
        <v>8020.462988354484</v>
      </c>
      <c r="O18" s="24">
        <f t="shared" si="1"/>
        <v>-81.545451645515641</v>
      </c>
      <c r="R18" s="24">
        <f>O18+D18</f>
        <v>13418.454548354484</v>
      </c>
      <c r="T18" s="1">
        <f>C18-D18</f>
        <v>-81.545451645515641</v>
      </c>
    </row>
    <row r="19" spans="1:20" ht="18.95" customHeight="1" x14ac:dyDescent="0.25">
      <c r="A19" s="56"/>
      <c r="B19" s="17">
        <v>17</v>
      </c>
      <c r="C19" s="6">
        <v>8219.8945415134658</v>
      </c>
      <c r="D19" s="29">
        <v>8219.89</v>
      </c>
      <c r="E19" s="7"/>
      <c r="F19" s="7"/>
      <c r="G19" s="7">
        <v>80</v>
      </c>
      <c r="H19" s="12">
        <v>97</v>
      </c>
      <c r="I19" s="12">
        <v>1800</v>
      </c>
      <c r="J19" s="20">
        <v>1311.0911000000001</v>
      </c>
      <c r="K19" s="12">
        <v>640.95330000000001</v>
      </c>
      <c r="L19" s="13">
        <v>3850</v>
      </c>
      <c r="M19" s="5">
        <f t="shared" si="0"/>
        <v>7779.0489415134671</v>
      </c>
      <c r="O19" s="24">
        <f t="shared" si="1"/>
        <v>4.5415134663926437E-3</v>
      </c>
    </row>
    <row r="20" spans="1:20" ht="18.95" customHeight="1" x14ac:dyDescent="0.25">
      <c r="A20" s="56"/>
      <c r="B20" s="17">
        <v>18</v>
      </c>
      <c r="C20" s="6">
        <v>7182.2363849257545</v>
      </c>
      <c r="D20" s="28"/>
      <c r="E20" s="7">
        <f t="shared" si="2"/>
        <v>502.75654694480284</v>
      </c>
      <c r="F20" s="7"/>
      <c r="G20" s="7">
        <v>80</v>
      </c>
      <c r="H20" s="12">
        <v>97</v>
      </c>
      <c r="I20" s="12">
        <v>1800</v>
      </c>
      <c r="J20" s="20">
        <v>1034.4387999999999</v>
      </c>
      <c r="K20" s="12">
        <v>604.32736</v>
      </c>
      <c r="L20" s="13">
        <v>3850</v>
      </c>
      <c r="M20" s="5">
        <f t="shared" si="0"/>
        <v>15150.759091870557</v>
      </c>
      <c r="O20" s="24">
        <f t="shared" si="1"/>
        <v>7182.2363849257545</v>
      </c>
    </row>
    <row r="21" spans="1:20" x14ac:dyDescent="0.25">
      <c r="A21" s="56"/>
      <c r="B21" s="17" t="s">
        <v>10</v>
      </c>
      <c r="C21" s="44">
        <f t="shared" ref="C21:M21" si="3">SUM(C3:C20)</f>
        <v>155830.70245406884</v>
      </c>
      <c r="D21" s="44">
        <f t="shared" si="3"/>
        <v>135914.09999999998</v>
      </c>
      <c r="E21" s="44">
        <f t="shared" si="3"/>
        <v>1363.4933396666738</v>
      </c>
      <c r="F21" s="44">
        <f t="shared" si="3"/>
        <v>0</v>
      </c>
      <c r="G21" s="44">
        <f t="shared" si="3"/>
        <v>1440</v>
      </c>
      <c r="H21" s="44">
        <f t="shared" si="3"/>
        <v>1746</v>
      </c>
      <c r="I21" s="44">
        <f t="shared" si="3"/>
        <v>32400</v>
      </c>
      <c r="J21" s="44">
        <f t="shared" si="3"/>
        <v>13308.9157</v>
      </c>
      <c r="K21" s="44">
        <f t="shared" si="3"/>
        <v>6922.29486</v>
      </c>
      <c r="L21" s="44">
        <f t="shared" si="3"/>
        <v>69080</v>
      </c>
      <c r="M21" s="44">
        <f t="shared" si="3"/>
        <v>146177.30635373553</v>
      </c>
    </row>
    <row r="22" spans="1:20" ht="8.25" customHeight="1" x14ac:dyDescent="0.25">
      <c r="A22" s="55"/>
      <c r="B22" s="55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</row>
    <row r="23" spans="1:20" s="43" customFormat="1" x14ac:dyDescent="0.25">
      <c r="A23" s="57" t="s">
        <v>19</v>
      </c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9"/>
    </row>
    <row r="24" spans="1:20" s="43" customFormat="1" ht="15" customHeight="1" x14ac:dyDescent="0.25">
      <c r="A24" s="50" t="s">
        <v>23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2"/>
    </row>
    <row r="25" spans="1:20" s="43" customFormat="1" x14ac:dyDescent="0.25">
      <c r="A25" s="50"/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2"/>
    </row>
    <row r="26" spans="1:20" s="43" customFormat="1" x14ac:dyDescent="0.25">
      <c r="A26" s="50"/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2"/>
    </row>
    <row r="27" spans="1:20" s="43" customFormat="1" ht="15" customHeight="1" x14ac:dyDescent="0.25">
      <c r="A27" s="50"/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2"/>
    </row>
    <row r="28" spans="1:20" s="43" customFormat="1" ht="15" customHeight="1" x14ac:dyDescent="0.25">
      <c r="A28" s="50"/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2"/>
    </row>
    <row r="29" spans="1:20" s="43" customFormat="1" x14ac:dyDescent="0.25">
      <c r="A29" s="53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</row>
    <row r="30" spans="1:20" s="43" customFormat="1" x14ac:dyDescent="0.25">
      <c r="O30" s="24"/>
    </row>
    <row r="31" spans="1:20" s="43" customFormat="1" x14ac:dyDescent="0.25">
      <c r="O31" s="24"/>
    </row>
    <row r="32" spans="1:20" s="43" customFormat="1" x14ac:dyDescent="0.25">
      <c r="O32" s="24"/>
    </row>
    <row r="33" spans="15:15" s="43" customFormat="1" x14ac:dyDescent="0.25">
      <c r="O33" s="24"/>
    </row>
    <row r="34" spans="15:15" s="43" customFormat="1" x14ac:dyDescent="0.25">
      <c r="O34" s="24"/>
    </row>
  </sheetData>
  <mergeCells count="7">
    <mergeCell ref="A27:M28"/>
    <mergeCell ref="A29:M29"/>
    <mergeCell ref="A1:M1"/>
    <mergeCell ref="A22:M22"/>
    <mergeCell ref="A3:A21"/>
    <mergeCell ref="A23:M23"/>
    <mergeCell ref="A24:M26"/>
  </mergeCells>
  <pageMargins left="0.27559055118110237" right="0" top="0.39370078740157483" bottom="0.19685039370078741" header="0" footer="0"/>
  <pageSetup paperSize="9" orientation="landscape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4"/>
  <sheetViews>
    <sheetView zoomScaleNormal="100" workbookViewId="0">
      <selection activeCell="K3" sqref="K3:K20"/>
    </sheetView>
  </sheetViews>
  <sheetFormatPr defaultRowHeight="15" x14ac:dyDescent="0.25"/>
  <cols>
    <col min="1" max="1" width="5" customWidth="1"/>
    <col min="2" max="2" width="8.5703125" bestFit="1" customWidth="1"/>
    <col min="3" max="3" width="13.5703125" bestFit="1" customWidth="1"/>
    <col min="4" max="4" width="12.140625" customWidth="1"/>
    <col min="5" max="5" width="10.5703125" customWidth="1"/>
    <col min="6" max="6" width="11.7109375" hidden="1" customWidth="1"/>
    <col min="7" max="7" width="8.140625" customWidth="1"/>
    <col min="8" max="8" width="10.42578125" bestFit="1" customWidth="1"/>
    <col min="9" max="9" width="11.42578125" customWidth="1"/>
    <col min="10" max="10" width="11.140625" customWidth="1"/>
    <col min="11" max="11" width="9.7109375" customWidth="1"/>
    <col min="12" max="12" width="11.42578125" bestFit="1" customWidth="1"/>
    <col min="13" max="13" width="13.28515625" customWidth="1"/>
    <col min="14" max="14" width="1" customWidth="1"/>
    <col min="15" max="15" width="17.42578125" style="24" bestFit="1" customWidth="1"/>
    <col min="16" max="16" width="18.42578125" bestFit="1" customWidth="1"/>
  </cols>
  <sheetData>
    <row r="1" spans="1:21" x14ac:dyDescent="0.25">
      <c r="A1" s="54" t="s">
        <v>21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</row>
    <row r="2" spans="1:21" ht="45.75" x14ac:dyDescent="0.25">
      <c r="A2" s="2" t="s">
        <v>0</v>
      </c>
      <c r="B2" s="18" t="s">
        <v>2</v>
      </c>
      <c r="C2" s="3" t="s">
        <v>9</v>
      </c>
      <c r="D2" s="3" t="s">
        <v>8</v>
      </c>
      <c r="E2" s="3" t="s">
        <v>18</v>
      </c>
      <c r="F2" s="3" t="s">
        <v>20</v>
      </c>
      <c r="G2" s="38" t="s">
        <v>17</v>
      </c>
      <c r="H2" s="3" t="s">
        <v>12</v>
      </c>
      <c r="I2" s="3" t="s">
        <v>15</v>
      </c>
      <c r="J2" s="19" t="s">
        <v>16</v>
      </c>
      <c r="K2" s="3" t="s">
        <v>7</v>
      </c>
      <c r="L2" s="3" t="s">
        <v>13</v>
      </c>
      <c r="M2" s="4" t="s">
        <v>6</v>
      </c>
      <c r="O2" s="35" t="s">
        <v>14</v>
      </c>
    </row>
    <row r="3" spans="1:21" ht="18.95" customHeight="1" x14ac:dyDescent="0.25">
      <c r="A3" s="56" t="s">
        <v>4</v>
      </c>
      <c r="B3" s="17">
        <v>1</v>
      </c>
      <c r="C3" s="7">
        <v>6887.3024874801313</v>
      </c>
      <c r="D3" s="8"/>
      <c r="E3" s="7">
        <f t="shared" ref="E3" si="0">(C3-D3)*0.07</f>
        <v>482.11117412360926</v>
      </c>
      <c r="F3" s="7"/>
      <c r="G3" s="7">
        <v>80</v>
      </c>
      <c r="H3" s="12">
        <v>97</v>
      </c>
      <c r="I3" s="12">
        <v>1800</v>
      </c>
      <c r="J3" s="12">
        <v>1229.6683</v>
      </c>
      <c r="K3" s="15">
        <v>36.625810000000001</v>
      </c>
      <c r="L3" s="13">
        <v>3740</v>
      </c>
      <c r="M3" s="5">
        <f>C3-D3+E3+H3+K3+L3+I3+J3+F3+G3</f>
        <v>14352.70777160374</v>
      </c>
      <c r="O3" s="24">
        <f>C3-D3</f>
        <v>6887.3024874801313</v>
      </c>
      <c r="R3" s="1"/>
    </row>
    <row r="4" spans="1:21" ht="18.95" customHeight="1" x14ac:dyDescent="0.25">
      <c r="A4" s="56"/>
      <c r="B4" s="17">
        <v>2</v>
      </c>
      <c r="C4" s="7">
        <v>7695.0601699999988</v>
      </c>
      <c r="D4" s="8">
        <v>7695.06</v>
      </c>
      <c r="E4" s="7"/>
      <c r="F4" s="7"/>
      <c r="G4" s="7">
        <v>80</v>
      </c>
      <c r="H4" s="12">
        <v>97</v>
      </c>
      <c r="I4" s="12">
        <v>1800</v>
      </c>
      <c r="J4" s="12">
        <v>517.21939999999995</v>
      </c>
      <c r="K4" s="15">
        <v>860.70868000000007</v>
      </c>
      <c r="L4" s="13">
        <v>3740</v>
      </c>
      <c r="M4" s="5">
        <f t="shared" ref="M4:M20" si="1">C4-D4+E4+H4+K4+L4+I4+J4+F4+G4</f>
        <v>7094.9282499999981</v>
      </c>
      <c r="O4" s="24">
        <f t="shared" ref="O4:O20" si="2">C4-D4</f>
        <v>1.6999999843392288E-4</v>
      </c>
      <c r="P4" s="41"/>
      <c r="U4" s="1"/>
    </row>
    <row r="5" spans="1:21" ht="18.95" customHeight="1" x14ac:dyDescent="0.25">
      <c r="A5" s="56"/>
      <c r="B5" s="17">
        <v>3</v>
      </c>
      <c r="C5" s="7">
        <v>7269.3508825864437</v>
      </c>
      <c r="D5" s="31">
        <v>7300</v>
      </c>
      <c r="E5" s="7"/>
      <c r="F5" s="7"/>
      <c r="G5" s="7">
        <v>80</v>
      </c>
      <c r="H5" s="12">
        <v>97</v>
      </c>
      <c r="I5" s="12">
        <v>1800</v>
      </c>
      <c r="J5" s="12">
        <v>870.66809999999998</v>
      </c>
      <c r="K5" s="15">
        <v>164.81647000000001</v>
      </c>
      <c r="L5" s="13">
        <v>3850</v>
      </c>
      <c r="M5" s="5">
        <f t="shared" si="1"/>
        <v>6831.8354525864443</v>
      </c>
      <c r="O5" s="24">
        <f t="shared" si="2"/>
        <v>-30.649117413556269</v>
      </c>
    </row>
    <row r="6" spans="1:21" ht="18.95" customHeight="1" x14ac:dyDescent="0.25">
      <c r="A6" s="56"/>
      <c r="B6" s="17">
        <v>4</v>
      </c>
      <c r="C6" s="7">
        <v>6871.3358716670855</v>
      </c>
      <c r="D6" s="32">
        <v>6871.34</v>
      </c>
      <c r="E6" s="7"/>
      <c r="F6" s="7"/>
      <c r="G6" s="7">
        <v>80</v>
      </c>
      <c r="H6" s="12">
        <v>97</v>
      </c>
      <c r="I6" s="12">
        <v>1800</v>
      </c>
      <c r="J6" s="12">
        <v>338.64449999999999</v>
      </c>
      <c r="K6" s="15">
        <v>512.76264000000003</v>
      </c>
      <c r="L6" s="13">
        <v>3850</v>
      </c>
      <c r="M6" s="5">
        <f t="shared" si="1"/>
        <v>6678.4030116670856</v>
      </c>
      <c r="O6" s="24">
        <f t="shared" si="2"/>
        <v>-4.1283329146608594E-3</v>
      </c>
    </row>
    <row r="7" spans="1:21" ht="18.95" customHeight="1" x14ac:dyDescent="0.25">
      <c r="A7" s="56"/>
      <c r="B7" s="17">
        <v>5</v>
      </c>
      <c r="C7" s="7">
        <v>15883.290224676415</v>
      </c>
      <c r="D7" s="32">
        <v>15880</v>
      </c>
      <c r="E7" s="7"/>
      <c r="F7" s="7"/>
      <c r="G7" s="7">
        <v>80</v>
      </c>
      <c r="H7" s="12">
        <v>97</v>
      </c>
      <c r="I7" s="12">
        <v>1800</v>
      </c>
      <c r="J7" s="12">
        <v>1124.1889000000001</v>
      </c>
      <c r="K7" s="15">
        <v>677.57924000000003</v>
      </c>
      <c r="L7" s="13">
        <v>3850</v>
      </c>
      <c r="M7" s="5">
        <f t="shared" si="1"/>
        <v>7632.0583646764153</v>
      </c>
      <c r="O7" s="24">
        <f t="shared" si="2"/>
        <v>3.2902246764151641</v>
      </c>
      <c r="P7" s="21"/>
      <c r="R7" s="1"/>
    </row>
    <row r="8" spans="1:21" ht="18.95" customHeight="1" x14ac:dyDescent="0.25">
      <c r="A8" s="56"/>
      <c r="B8" s="17">
        <v>6</v>
      </c>
      <c r="C8" s="7">
        <v>6715.4509259699616</v>
      </c>
      <c r="D8" s="32"/>
      <c r="E8" s="7">
        <f t="shared" ref="E8:E19" si="3">(C8-D8)*0.07</f>
        <v>470.08156481789734</v>
      </c>
      <c r="F8" s="7"/>
      <c r="G8" s="7">
        <v>80</v>
      </c>
      <c r="H8" s="12">
        <v>97</v>
      </c>
      <c r="I8" s="12">
        <v>1800</v>
      </c>
      <c r="J8" s="12">
        <v>368.25279999999998</v>
      </c>
      <c r="K8" s="15">
        <v>384.57198</v>
      </c>
      <c r="L8" s="13">
        <v>3850</v>
      </c>
      <c r="M8" s="5">
        <f t="shared" si="1"/>
        <v>13765.357270787859</v>
      </c>
      <c r="O8" s="24">
        <f t="shared" si="2"/>
        <v>6715.4509259699616</v>
      </c>
    </row>
    <row r="9" spans="1:21" ht="18.95" customHeight="1" thickBot="1" x14ac:dyDescent="0.3">
      <c r="A9" s="56"/>
      <c r="B9" s="17">
        <v>7</v>
      </c>
      <c r="C9" s="7">
        <v>6795.7772476611135</v>
      </c>
      <c r="D9" s="33">
        <v>6795</v>
      </c>
      <c r="E9" s="7"/>
      <c r="F9" s="7"/>
      <c r="G9" s="7">
        <v>80</v>
      </c>
      <c r="H9" s="12">
        <v>97</v>
      </c>
      <c r="I9" s="12">
        <v>1800</v>
      </c>
      <c r="J9" s="12">
        <v>280.35320000000002</v>
      </c>
      <c r="K9" s="15">
        <v>311.32010000000002</v>
      </c>
      <c r="L9" s="13">
        <v>3850</v>
      </c>
      <c r="M9" s="5">
        <f t="shared" si="1"/>
        <v>6419.4505476611139</v>
      </c>
      <c r="O9" s="24">
        <f t="shared" si="2"/>
        <v>0.77724766111350618</v>
      </c>
    </row>
    <row r="10" spans="1:21" ht="18.95" customHeight="1" thickBot="1" x14ac:dyDescent="0.3">
      <c r="A10" s="56"/>
      <c r="B10" s="17">
        <v>8</v>
      </c>
      <c r="C10" s="7">
        <v>12162.843169674734</v>
      </c>
      <c r="D10" s="40"/>
      <c r="E10" s="7">
        <f t="shared" si="3"/>
        <v>851.39902187723146</v>
      </c>
      <c r="F10" s="7"/>
      <c r="G10" s="7">
        <v>80</v>
      </c>
      <c r="H10" s="12">
        <v>97</v>
      </c>
      <c r="I10" s="12">
        <v>1800</v>
      </c>
      <c r="J10" s="12">
        <v>977.99810000000002</v>
      </c>
      <c r="K10" s="15">
        <v>549.38858000000005</v>
      </c>
      <c r="L10" s="13">
        <v>3850</v>
      </c>
      <c r="M10" s="5">
        <f t="shared" si="1"/>
        <v>20368.628871551966</v>
      </c>
      <c r="O10" s="24">
        <f t="shared" si="2"/>
        <v>12162.843169674734</v>
      </c>
      <c r="P10" s="21"/>
    </row>
    <row r="11" spans="1:21" ht="18.95" customHeight="1" x14ac:dyDescent="0.25">
      <c r="A11" s="56"/>
      <c r="B11" s="17">
        <v>9</v>
      </c>
      <c r="C11" s="7">
        <v>7563.8733319433704</v>
      </c>
      <c r="D11" s="33">
        <v>7564</v>
      </c>
      <c r="E11" s="7"/>
      <c r="F11" s="7"/>
      <c r="G11" s="7">
        <v>80</v>
      </c>
      <c r="H11" s="12">
        <v>97</v>
      </c>
      <c r="I11" s="12">
        <v>1800</v>
      </c>
      <c r="J11" s="12">
        <v>670.81230000000005</v>
      </c>
      <c r="K11" s="15">
        <v>860.70868000000007</v>
      </c>
      <c r="L11" s="13">
        <v>3850</v>
      </c>
      <c r="M11" s="5">
        <f t="shared" si="1"/>
        <v>7358.3943119433698</v>
      </c>
      <c r="O11" s="24">
        <f t="shared" si="2"/>
        <v>-0.12666805662956904</v>
      </c>
    </row>
    <row r="12" spans="1:21" ht="18.95" customHeight="1" x14ac:dyDescent="0.25">
      <c r="A12" s="56"/>
      <c r="B12" s="17">
        <v>10</v>
      </c>
      <c r="C12" s="7">
        <v>7491.740318733453</v>
      </c>
      <c r="D12" s="33">
        <v>7490</v>
      </c>
      <c r="E12" s="7"/>
      <c r="F12" s="7"/>
      <c r="G12" s="7">
        <v>80</v>
      </c>
      <c r="H12" s="12">
        <v>97</v>
      </c>
      <c r="I12" s="12">
        <v>1800</v>
      </c>
      <c r="J12" s="12">
        <v>484.83530000000002</v>
      </c>
      <c r="K12" s="15">
        <v>970.5863700000001</v>
      </c>
      <c r="L12" s="13">
        <v>3850</v>
      </c>
      <c r="M12" s="5">
        <f t="shared" si="1"/>
        <v>7284.1619887334527</v>
      </c>
      <c r="O12" s="24">
        <f t="shared" si="2"/>
        <v>1.740318733453023</v>
      </c>
    </row>
    <row r="13" spans="1:21" ht="18.95" customHeight="1" x14ac:dyDescent="0.25">
      <c r="A13" s="56"/>
      <c r="B13" s="17">
        <v>11</v>
      </c>
      <c r="C13" s="7">
        <v>7327.8119236330431</v>
      </c>
      <c r="D13" s="27">
        <v>7328</v>
      </c>
      <c r="E13" s="7"/>
      <c r="F13" s="7"/>
      <c r="G13" s="7">
        <v>80</v>
      </c>
      <c r="H13" s="12">
        <v>97</v>
      </c>
      <c r="I13" s="12">
        <v>1800</v>
      </c>
      <c r="J13" s="12">
        <v>845.68610000000001</v>
      </c>
      <c r="K13" s="15">
        <v>512.76264000000003</v>
      </c>
      <c r="L13" s="13">
        <v>3850</v>
      </c>
      <c r="M13" s="5">
        <f t="shared" si="1"/>
        <v>7185.2606636330429</v>
      </c>
      <c r="O13" s="24">
        <f t="shared" si="2"/>
        <v>-0.18807636695692054</v>
      </c>
    </row>
    <row r="14" spans="1:21" ht="18.95" customHeight="1" x14ac:dyDescent="0.25">
      <c r="A14" s="56"/>
      <c r="B14" s="17">
        <v>12</v>
      </c>
      <c r="C14" s="7">
        <v>7094.6991651260869</v>
      </c>
      <c r="D14" s="27">
        <v>7095</v>
      </c>
      <c r="E14" s="7"/>
      <c r="F14" s="7"/>
      <c r="G14" s="7">
        <v>80</v>
      </c>
      <c r="H14" s="12">
        <v>97</v>
      </c>
      <c r="I14" s="12">
        <v>1800</v>
      </c>
      <c r="J14" s="12">
        <v>437.6472</v>
      </c>
      <c r="K14" s="15">
        <v>238.06835000000001</v>
      </c>
      <c r="L14" s="13">
        <v>3850</v>
      </c>
      <c r="M14" s="5">
        <f t="shared" si="1"/>
        <v>6502.4147151260868</v>
      </c>
      <c r="O14" s="24">
        <f t="shared" si="2"/>
        <v>-0.30083487391311792</v>
      </c>
    </row>
    <row r="15" spans="1:21" ht="18.95" customHeight="1" x14ac:dyDescent="0.25">
      <c r="A15" s="56"/>
      <c r="B15" s="17">
        <v>13</v>
      </c>
      <c r="C15" s="7">
        <v>8376.2205410225015</v>
      </c>
      <c r="D15" s="31">
        <v>8400</v>
      </c>
      <c r="E15" s="7"/>
      <c r="F15" s="7"/>
      <c r="G15" s="7">
        <v>80</v>
      </c>
      <c r="H15" s="12">
        <v>97</v>
      </c>
      <c r="I15" s="12">
        <v>1800</v>
      </c>
      <c r="J15" s="12">
        <v>2035.5684000000001</v>
      </c>
      <c r="K15" s="15">
        <v>476.13670000000002</v>
      </c>
      <c r="L15" s="13">
        <v>3850</v>
      </c>
      <c r="M15" s="5">
        <f t="shared" si="1"/>
        <v>8314.9256410225025</v>
      </c>
      <c r="O15" s="24">
        <f t="shared" si="2"/>
        <v>-23.779458977498507</v>
      </c>
    </row>
    <row r="16" spans="1:21" ht="18.95" customHeight="1" thickBot="1" x14ac:dyDescent="0.3">
      <c r="A16" s="56"/>
      <c r="B16" s="17">
        <v>14</v>
      </c>
      <c r="C16" s="7">
        <v>6607.95325736412</v>
      </c>
      <c r="D16" s="27">
        <v>6650</v>
      </c>
      <c r="E16" s="7"/>
      <c r="F16" s="7"/>
      <c r="G16" s="7">
        <v>80</v>
      </c>
      <c r="H16" s="12">
        <v>97</v>
      </c>
      <c r="I16" s="12">
        <v>1800</v>
      </c>
      <c r="J16" s="12">
        <v>753.16030000000001</v>
      </c>
      <c r="K16" s="15">
        <v>238.06835000000001</v>
      </c>
      <c r="L16" s="13">
        <v>3850</v>
      </c>
      <c r="M16" s="5">
        <f t="shared" si="1"/>
        <v>6776.18190736412</v>
      </c>
      <c r="O16" s="24">
        <f t="shared" si="2"/>
        <v>-42.046742635880037</v>
      </c>
    </row>
    <row r="17" spans="1:16" ht="18.95" customHeight="1" thickBot="1" x14ac:dyDescent="0.3">
      <c r="A17" s="56"/>
      <c r="B17" s="17">
        <v>15</v>
      </c>
      <c r="C17" s="9">
        <v>71073.179037530004</v>
      </c>
      <c r="D17" s="42"/>
      <c r="E17" s="7">
        <f t="shared" si="3"/>
        <v>4975.1225326271006</v>
      </c>
      <c r="F17" s="7"/>
      <c r="G17" s="7">
        <v>80</v>
      </c>
      <c r="H17" s="12">
        <v>97</v>
      </c>
      <c r="I17" s="12">
        <v>1800</v>
      </c>
      <c r="J17" s="12">
        <v>53.664900000000003</v>
      </c>
      <c r="K17" s="15">
        <v>402.88495</v>
      </c>
      <c r="L17" s="13">
        <v>3850</v>
      </c>
      <c r="M17" s="5">
        <f t="shared" si="1"/>
        <v>82331.851420157109</v>
      </c>
      <c r="N17" s="1"/>
      <c r="O17" s="24">
        <f t="shared" si="2"/>
        <v>71073.179037530004</v>
      </c>
    </row>
    <row r="18" spans="1:16" ht="18.95" customHeight="1" x14ac:dyDescent="0.25">
      <c r="A18" s="56"/>
      <c r="B18" s="17">
        <v>16</v>
      </c>
      <c r="C18" s="7">
        <v>6608.8776699999999</v>
      </c>
      <c r="D18" s="32"/>
      <c r="E18" s="7">
        <f t="shared" si="3"/>
        <v>462.62143690000005</v>
      </c>
      <c r="F18" s="7"/>
      <c r="G18" s="7">
        <v>80</v>
      </c>
      <c r="H18" s="12">
        <v>97</v>
      </c>
      <c r="I18" s="12">
        <v>1800</v>
      </c>
      <c r="J18" s="12">
        <v>168.39699999999999</v>
      </c>
      <c r="K18" s="15">
        <v>439.51076</v>
      </c>
      <c r="L18" s="13">
        <v>3850</v>
      </c>
      <c r="M18" s="5">
        <f t="shared" si="1"/>
        <v>13506.406866900001</v>
      </c>
      <c r="O18" s="24">
        <f t="shared" si="2"/>
        <v>6608.8776699999999</v>
      </c>
    </row>
    <row r="19" spans="1:16" ht="18.95" customHeight="1" x14ac:dyDescent="0.25">
      <c r="A19" s="56"/>
      <c r="B19" s="17">
        <v>17</v>
      </c>
      <c r="C19" s="10">
        <v>31262.999347402751</v>
      </c>
      <c r="D19" s="32"/>
      <c r="E19" s="7">
        <f t="shared" si="3"/>
        <v>2188.4099543181928</v>
      </c>
      <c r="F19" s="7"/>
      <c r="G19" s="7">
        <v>80</v>
      </c>
      <c r="H19" s="12">
        <v>97</v>
      </c>
      <c r="I19" s="12">
        <v>1800</v>
      </c>
      <c r="J19" s="12">
        <v>1085.328</v>
      </c>
      <c r="K19" s="15">
        <v>384.57198</v>
      </c>
      <c r="L19" s="13">
        <v>3850</v>
      </c>
      <c r="M19" s="5">
        <f t="shared" si="1"/>
        <v>40748.309281720947</v>
      </c>
      <c r="O19" s="24">
        <f t="shared" si="2"/>
        <v>31262.999347402751</v>
      </c>
      <c r="P19" s="1"/>
    </row>
    <row r="20" spans="1:16" ht="18.600000000000001" customHeight="1" x14ac:dyDescent="0.25">
      <c r="A20" s="56"/>
      <c r="B20" s="17">
        <v>18</v>
      </c>
      <c r="C20" s="7">
        <v>5810.7561180720168</v>
      </c>
      <c r="D20" s="10">
        <v>5810.76</v>
      </c>
      <c r="E20" s="7"/>
      <c r="F20" s="7"/>
      <c r="G20" s="7">
        <v>80</v>
      </c>
      <c r="H20" s="12">
        <v>97</v>
      </c>
      <c r="I20" s="12">
        <v>1800</v>
      </c>
      <c r="J20" s="12">
        <v>285.90480000000002</v>
      </c>
      <c r="K20" s="15">
        <v>36.625810000000001</v>
      </c>
      <c r="L20" s="13">
        <v>3850</v>
      </c>
      <c r="M20" s="5">
        <f t="shared" si="1"/>
        <v>6149.5267280720163</v>
      </c>
      <c r="O20" s="24">
        <f t="shared" si="2"/>
        <v>-3.8819279834569898E-3</v>
      </c>
    </row>
    <row r="21" spans="1:16" x14ac:dyDescent="0.25">
      <c r="A21" s="56"/>
      <c r="B21" s="17" t="s">
        <v>10</v>
      </c>
      <c r="C21" s="45">
        <f>SUM(C3:C20)</f>
        <v>229498.52169054322</v>
      </c>
      <c r="D21" s="45">
        <f t="shared" ref="D21:M21" si="4">SUM(D3:D20)</f>
        <v>94879.159999999989</v>
      </c>
      <c r="E21" s="45">
        <f t="shared" si="4"/>
        <v>9429.7456846640307</v>
      </c>
      <c r="F21" s="45">
        <f t="shared" si="4"/>
        <v>0</v>
      </c>
      <c r="G21" s="45">
        <f t="shared" si="4"/>
        <v>1440</v>
      </c>
      <c r="H21" s="45">
        <f t="shared" si="4"/>
        <v>1746</v>
      </c>
      <c r="I21" s="45">
        <f t="shared" si="4"/>
        <v>32400</v>
      </c>
      <c r="J21" s="45">
        <f t="shared" si="4"/>
        <v>12527.997600000001</v>
      </c>
      <c r="K21" s="45">
        <f>SUM(K3:K20)</f>
        <v>8057.6980899999999</v>
      </c>
      <c r="L21" s="45">
        <f t="shared" si="4"/>
        <v>69080</v>
      </c>
      <c r="M21" s="45">
        <f t="shared" si="4"/>
        <v>269300.80306520726</v>
      </c>
    </row>
    <row r="22" spans="1:16" ht="8.25" customHeight="1" x14ac:dyDescent="0.25">
      <c r="A22" s="55"/>
      <c r="B22" s="55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</row>
    <row r="23" spans="1:16" s="43" customFormat="1" x14ac:dyDescent="0.25">
      <c r="A23" s="57" t="s">
        <v>19</v>
      </c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9"/>
    </row>
    <row r="24" spans="1:16" s="43" customFormat="1" ht="15" customHeight="1" x14ac:dyDescent="0.25">
      <c r="A24" s="50" t="s">
        <v>23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2"/>
    </row>
    <row r="25" spans="1:16" s="43" customFormat="1" x14ac:dyDescent="0.25">
      <c r="A25" s="50"/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2"/>
    </row>
    <row r="26" spans="1:16" s="43" customFormat="1" x14ac:dyDescent="0.25">
      <c r="A26" s="50"/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2"/>
    </row>
    <row r="27" spans="1:16" s="43" customFormat="1" ht="15" customHeight="1" x14ac:dyDescent="0.25">
      <c r="A27" s="50"/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2"/>
    </row>
    <row r="28" spans="1:16" s="43" customFormat="1" ht="15" customHeight="1" x14ac:dyDescent="0.25">
      <c r="A28" s="50"/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2"/>
    </row>
    <row r="29" spans="1:16" s="43" customFormat="1" x14ac:dyDescent="0.25">
      <c r="A29" s="53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</row>
    <row r="30" spans="1:16" s="43" customFormat="1" x14ac:dyDescent="0.25">
      <c r="O30" s="24"/>
    </row>
    <row r="31" spans="1:16" s="43" customFormat="1" x14ac:dyDescent="0.25">
      <c r="O31" s="24"/>
    </row>
    <row r="32" spans="1:16" s="43" customFormat="1" x14ac:dyDescent="0.25">
      <c r="O32" s="24"/>
    </row>
    <row r="33" spans="15:15" s="43" customFormat="1" x14ac:dyDescent="0.25">
      <c r="O33" s="24"/>
    </row>
    <row r="34" spans="15:15" s="43" customFormat="1" x14ac:dyDescent="0.25">
      <c r="O34" s="24"/>
    </row>
  </sheetData>
  <mergeCells count="7">
    <mergeCell ref="A27:M28"/>
    <mergeCell ref="A29:M29"/>
    <mergeCell ref="A1:M1"/>
    <mergeCell ref="A22:M22"/>
    <mergeCell ref="A3:A21"/>
    <mergeCell ref="A23:M23"/>
    <mergeCell ref="A24:M26"/>
  </mergeCells>
  <pageMargins left="0.39370078740157483" right="0" top="0.35433070866141736" bottom="0" header="0" footer="0"/>
  <pageSetup paperSize="9" orientation="landscape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4"/>
  <sheetViews>
    <sheetView tabSelected="1" zoomScaleNormal="100" workbookViewId="0">
      <selection activeCell="C35" sqref="C35"/>
    </sheetView>
  </sheetViews>
  <sheetFormatPr defaultRowHeight="15" x14ac:dyDescent="0.25"/>
  <cols>
    <col min="1" max="1" width="5" customWidth="1"/>
    <col min="2" max="2" width="8.5703125" bestFit="1" customWidth="1"/>
    <col min="3" max="3" width="14" bestFit="1" customWidth="1"/>
    <col min="4" max="4" width="12.85546875" bestFit="1" customWidth="1"/>
    <col min="5" max="5" width="11.140625" bestFit="1" customWidth="1"/>
    <col min="6" max="6" width="11.42578125" hidden="1" customWidth="1"/>
    <col min="7" max="7" width="10" customWidth="1"/>
    <col min="8" max="8" width="8.5703125" customWidth="1"/>
    <col min="9" max="9" width="11.5703125" customWidth="1"/>
    <col min="10" max="10" width="11.42578125" customWidth="1"/>
    <col min="11" max="11" width="10.42578125" bestFit="1" customWidth="1"/>
    <col min="12" max="12" width="11.42578125" customWidth="1"/>
    <col min="13" max="13" width="12.5703125" customWidth="1"/>
    <col min="14" max="14" width="18" style="24" customWidth="1"/>
    <col min="15" max="15" width="9.140625" customWidth="1"/>
    <col min="16" max="16" width="23.140625" customWidth="1"/>
  </cols>
  <sheetData>
    <row r="1" spans="1:22" x14ac:dyDescent="0.25">
      <c r="A1" s="54" t="s">
        <v>21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</row>
    <row r="2" spans="1:22" ht="45.75" x14ac:dyDescent="0.25">
      <c r="A2" s="2" t="s">
        <v>0</v>
      </c>
      <c r="B2" s="18" t="s">
        <v>2</v>
      </c>
      <c r="C2" s="3" t="s">
        <v>9</v>
      </c>
      <c r="D2" s="3" t="s">
        <v>8</v>
      </c>
      <c r="E2" s="3" t="s">
        <v>18</v>
      </c>
      <c r="F2" s="3" t="s">
        <v>20</v>
      </c>
      <c r="G2" s="38" t="s">
        <v>17</v>
      </c>
      <c r="H2" s="3" t="s">
        <v>12</v>
      </c>
      <c r="I2" s="3" t="s">
        <v>15</v>
      </c>
      <c r="J2" s="19" t="s">
        <v>16</v>
      </c>
      <c r="K2" s="3" t="s">
        <v>7</v>
      </c>
      <c r="L2" s="3" t="s">
        <v>13</v>
      </c>
      <c r="M2" s="4" t="s">
        <v>6</v>
      </c>
      <c r="N2" s="35" t="s">
        <v>14</v>
      </c>
    </row>
    <row r="3" spans="1:22" ht="18.95" customHeight="1" x14ac:dyDescent="0.25">
      <c r="A3" s="56" t="s">
        <v>5</v>
      </c>
      <c r="B3" s="17">
        <v>19</v>
      </c>
      <c r="C3" s="7">
        <v>6374.1592937943997</v>
      </c>
      <c r="D3" s="48"/>
      <c r="E3" s="7">
        <v>470</v>
      </c>
      <c r="F3" s="7"/>
      <c r="G3" s="7">
        <v>80</v>
      </c>
      <c r="H3" s="12">
        <v>97</v>
      </c>
      <c r="I3" s="12">
        <v>1800</v>
      </c>
      <c r="J3" s="20">
        <v>703.19629999999995</v>
      </c>
      <c r="K3" s="12">
        <v>0</v>
      </c>
      <c r="L3" s="13">
        <v>3740</v>
      </c>
      <c r="M3" s="5">
        <f>C3-D3+E3+H3+K3+L3+I3+J3+F3+G3</f>
        <v>13264.3555937944</v>
      </c>
      <c r="N3" s="24">
        <f>C3-D3</f>
        <v>6374.1592937943997</v>
      </c>
      <c r="O3" s="1"/>
      <c r="P3" s="22"/>
      <c r="Q3" s="1"/>
      <c r="R3" s="1"/>
    </row>
    <row r="4" spans="1:22" ht="18.95" customHeight="1" x14ac:dyDescent="0.25">
      <c r="A4" s="56"/>
      <c r="B4" s="17">
        <v>20</v>
      </c>
      <c r="C4" s="7">
        <v>7814.9325427798512</v>
      </c>
      <c r="D4" s="27">
        <v>7814.93</v>
      </c>
      <c r="E4" s="7"/>
      <c r="F4" s="7"/>
      <c r="G4" s="7">
        <v>80</v>
      </c>
      <c r="H4" s="12">
        <v>97</v>
      </c>
      <c r="I4" s="12">
        <v>1800</v>
      </c>
      <c r="J4" s="20">
        <v>728.17830000000004</v>
      </c>
      <c r="K4" s="12">
        <v>1190.3418799999999</v>
      </c>
      <c r="L4" s="13">
        <v>3740</v>
      </c>
      <c r="M4" s="5">
        <f t="shared" ref="M4:M20" si="0">C4-D4+E4+H4+K4+L4+I4+J4+F4+G4</f>
        <v>7635.5227227798514</v>
      </c>
      <c r="N4" s="24">
        <f t="shared" ref="N4:N20" si="1">C4-D4</f>
        <v>2.5427798509554123E-3</v>
      </c>
      <c r="O4" s="1"/>
      <c r="P4" s="22"/>
      <c r="Q4" s="1"/>
    </row>
    <row r="5" spans="1:22" ht="18.95" customHeight="1" x14ac:dyDescent="0.25">
      <c r="A5" s="56"/>
      <c r="B5" s="17">
        <v>21</v>
      </c>
      <c r="C5" s="7">
        <v>7506.050867206849</v>
      </c>
      <c r="D5" s="27">
        <v>7510</v>
      </c>
      <c r="E5" s="7"/>
      <c r="F5" s="7"/>
      <c r="G5" s="7">
        <v>80</v>
      </c>
      <c r="H5" s="12">
        <v>97</v>
      </c>
      <c r="I5" s="12">
        <v>1800</v>
      </c>
      <c r="J5" s="20">
        <v>1215.7895000000001</v>
      </c>
      <c r="K5" s="12">
        <v>494.44966999999997</v>
      </c>
      <c r="L5" s="13">
        <v>3850</v>
      </c>
      <c r="M5" s="5">
        <f t="shared" si="0"/>
        <v>7533.2900372068489</v>
      </c>
      <c r="N5" s="24">
        <f t="shared" si="1"/>
        <v>-3.9491327931509659</v>
      </c>
      <c r="O5" s="1"/>
      <c r="P5" s="22"/>
      <c r="Q5" s="1"/>
    </row>
    <row r="6" spans="1:22" ht="18.95" customHeight="1" x14ac:dyDescent="0.25">
      <c r="A6" s="56"/>
      <c r="B6" s="17">
        <v>22</v>
      </c>
      <c r="C6" s="7">
        <v>7547.821555418539</v>
      </c>
      <c r="D6" s="27">
        <v>7500</v>
      </c>
      <c r="E6" s="7"/>
      <c r="F6" s="7"/>
      <c r="G6" s="7">
        <v>80</v>
      </c>
      <c r="H6" s="12">
        <v>97</v>
      </c>
      <c r="I6" s="12">
        <v>1800</v>
      </c>
      <c r="J6" s="20">
        <v>1217.6400000000001</v>
      </c>
      <c r="K6" s="12">
        <v>274.69429000000002</v>
      </c>
      <c r="L6" s="13">
        <v>3850</v>
      </c>
      <c r="M6" s="5">
        <f t="shared" si="0"/>
        <v>7367.1558454185397</v>
      </c>
      <c r="N6" s="24">
        <f t="shared" si="1"/>
        <v>47.821555418538992</v>
      </c>
      <c r="O6" s="1"/>
    </row>
    <row r="7" spans="1:22" ht="18.95" customHeight="1" x14ac:dyDescent="0.25">
      <c r="A7" s="56"/>
      <c r="B7" s="17">
        <v>23</v>
      </c>
      <c r="C7" s="7">
        <v>-1089.873403458975</v>
      </c>
      <c r="D7" s="39">
        <v>5000</v>
      </c>
      <c r="E7" s="7"/>
      <c r="F7" s="7"/>
      <c r="G7" s="7">
        <v>80</v>
      </c>
      <c r="H7" s="12">
        <v>97</v>
      </c>
      <c r="I7" s="12">
        <v>1800</v>
      </c>
      <c r="J7" s="20">
        <v>0.92520000000000002</v>
      </c>
      <c r="K7" s="12">
        <v>0</v>
      </c>
      <c r="L7" s="13">
        <v>3850</v>
      </c>
      <c r="M7" s="5">
        <f t="shared" si="0"/>
        <v>-261.94820345897517</v>
      </c>
      <c r="N7" s="24">
        <f t="shared" si="1"/>
        <v>-6089.8734034589752</v>
      </c>
      <c r="O7" s="1"/>
      <c r="P7" s="22"/>
    </row>
    <row r="8" spans="1:22" ht="18.95" customHeight="1" thickBot="1" x14ac:dyDescent="0.3">
      <c r="A8" s="56"/>
      <c r="B8" s="17">
        <v>24</v>
      </c>
      <c r="C8" s="7">
        <v>-13233.743906533158</v>
      </c>
      <c r="D8" s="33"/>
      <c r="E8" s="7"/>
      <c r="F8" s="7"/>
      <c r="G8" s="7">
        <v>80</v>
      </c>
      <c r="H8" s="12">
        <v>97</v>
      </c>
      <c r="I8" s="12">
        <v>1800</v>
      </c>
      <c r="J8" s="20">
        <v>249.81970000000001</v>
      </c>
      <c r="K8" s="12">
        <v>0</v>
      </c>
      <c r="L8" s="13">
        <v>3850</v>
      </c>
      <c r="M8" s="5">
        <f t="shared" si="0"/>
        <v>-7156.9242065331582</v>
      </c>
      <c r="N8" s="24">
        <f t="shared" si="1"/>
        <v>-13233.743906533158</v>
      </c>
      <c r="O8" s="1"/>
      <c r="P8" s="22"/>
    </row>
    <row r="9" spans="1:22" ht="18.95" customHeight="1" thickBot="1" x14ac:dyDescent="0.3">
      <c r="A9" s="56"/>
      <c r="B9" s="17">
        <v>25</v>
      </c>
      <c r="C9" s="7">
        <v>6513.8753249700003</v>
      </c>
      <c r="D9" s="49">
        <v>6600</v>
      </c>
      <c r="E9" s="7"/>
      <c r="F9" s="7"/>
      <c r="G9" s="7">
        <v>80</v>
      </c>
      <c r="H9" s="12">
        <v>97</v>
      </c>
      <c r="I9" s="12">
        <v>1800</v>
      </c>
      <c r="J9" s="20">
        <v>219.28620000000001</v>
      </c>
      <c r="K9" s="12">
        <v>476.13670000000002</v>
      </c>
      <c r="L9" s="13">
        <v>3850</v>
      </c>
      <c r="M9" s="5">
        <f t="shared" si="0"/>
        <v>6436.2982249699999</v>
      </c>
      <c r="N9" s="24">
        <f t="shared" si="1"/>
        <v>-86.124675029999707</v>
      </c>
      <c r="O9" s="1"/>
      <c r="P9" s="22"/>
      <c r="R9" s="1"/>
      <c r="V9" s="1"/>
    </row>
    <row r="10" spans="1:22" ht="18.95" customHeight="1" thickBot="1" x14ac:dyDescent="0.3">
      <c r="A10" s="56"/>
      <c r="B10" s="17">
        <v>26</v>
      </c>
      <c r="C10" s="7">
        <v>6506.6686367272905</v>
      </c>
      <c r="D10" s="33">
        <v>6506.56</v>
      </c>
      <c r="E10" s="7"/>
      <c r="F10" s="7"/>
      <c r="G10" s="7">
        <v>80</v>
      </c>
      <c r="H10" s="12">
        <v>97</v>
      </c>
      <c r="I10" s="12">
        <v>1800</v>
      </c>
      <c r="J10" s="20">
        <v>191.5284</v>
      </c>
      <c r="K10" s="12">
        <v>329.63306999999998</v>
      </c>
      <c r="L10" s="13">
        <v>3850</v>
      </c>
      <c r="M10" s="5">
        <f t="shared" si="0"/>
        <v>6348.2701067272901</v>
      </c>
      <c r="N10" s="24">
        <f t="shared" si="1"/>
        <v>0.10863672729010432</v>
      </c>
      <c r="O10" s="1"/>
      <c r="P10" s="22"/>
    </row>
    <row r="11" spans="1:22" ht="18.95" customHeight="1" thickBot="1" x14ac:dyDescent="0.3">
      <c r="A11" s="56"/>
      <c r="B11" s="17">
        <v>27</v>
      </c>
      <c r="C11" s="7">
        <v>6052.6987971013687</v>
      </c>
      <c r="D11" s="49">
        <v>6053</v>
      </c>
      <c r="E11" s="7"/>
      <c r="F11" s="7"/>
      <c r="G11" s="7">
        <v>80</v>
      </c>
      <c r="H11" s="12">
        <v>97</v>
      </c>
      <c r="I11" s="12">
        <v>1800</v>
      </c>
      <c r="J11" s="20">
        <v>296.08260000000001</v>
      </c>
      <c r="K11" s="12">
        <v>146.5035</v>
      </c>
      <c r="L11" s="13">
        <v>3850</v>
      </c>
      <c r="M11" s="5">
        <f t="shared" si="0"/>
        <v>6269.2848971013682</v>
      </c>
      <c r="N11" s="24">
        <f t="shared" si="1"/>
        <v>-0.30120289863134531</v>
      </c>
      <c r="O11" s="1"/>
      <c r="P11" s="22"/>
    </row>
    <row r="12" spans="1:22" ht="18.95" customHeight="1" x14ac:dyDescent="0.25">
      <c r="A12" s="56"/>
      <c r="B12" s="17">
        <v>28</v>
      </c>
      <c r="C12" s="7">
        <v>7322.0980422535949</v>
      </c>
      <c r="D12" s="27">
        <v>7322.1</v>
      </c>
      <c r="E12" s="7"/>
      <c r="F12" s="7"/>
      <c r="G12" s="7">
        <v>80</v>
      </c>
      <c r="H12" s="12">
        <v>97</v>
      </c>
      <c r="I12" s="12">
        <v>1800</v>
      </c>
      <c r="J12" s="20">
        <v>909.52890000000002</v>
      </c>
      <c r="K12" s="12">
        <v>201.44241000000002</v>
      </c>
      <c r="L12" s="13">
        <v>3850</v>
      </c>
      <c r="M12" s="5">
        <f t="shared" si="0"/>
        <v>6937.9693522535945</v>
      </c>
      <c r="N12" s="24">
        <f t="shared" si="1"/>
        <v>-1.9577464054236771E-3</v>
      </c>
      <c r="O12" s="1"/>
      <c r="P12" s="22"/>
    </row>
    <row r="13" spans="1:22" ht="18.95" customHeight="1" x14ac:dyDescent="0.25">
      <c r="A13" s="56"/>
      <c r="B13" s="17">
        <v>29</v>
      </c>
      <c r="C13" s="7">
        <v>7775.4824455634971</v>
      </c>
      <c r="D13" s="27">
        <v>7775.48</v>
      </c>
      <c r="E13" s="7"/>
      <c r="F13" s="7"/>
      <c r="G13" s="7">
        <v>80</v>
      </c>
      <c r="H13" s="12">
        <v>97</v>
      </c>
      <c r="I13" s="12">
        <v>1800</v>
      </c>
      <c r="J13" s="20">
        <v>673.58810000000005</v>
      </c>
      <c r="K13" s="12">
        <v>1281.9066</v>
      </c>
      <c r="L13" s="13">
        <v>3850</v>
      </c>
      <c r="M13" s="5">
        <f t="shared" si="0"/>
        <v>7782.4971455634977</v>
      </c>
      <c r="N13" s="24">
        <f t="shared" si="1"/>
        <v>2.4455634975311114E-3</v>
      </c>
      <c r="O13" s="1"/>
      <c r="P13" s="22"/>
    </row>
    <row r="14" spans="1:22" ht="18.95" customHeight="1" x14ac:dyDescent="0.25">
      <c r="A14" s="56"/>
      <c r="B14" s="17">
        <v>30</v>
      </c>
      <c r="C14" s="7">
        <v>8299.5969017100015</v>
      </c>
      <c r="D14" s="27">
        <v>8299.6</v>
      </c>
      <c r="E14" s="7"/>
      <c r="F14" s="7"/>
      <c r="G14" s="7">
        <v>80</v>
      </c>
      <c r="H14" s="12">
        <v>97</v>
      </c>
      <c r="I14" s="12">
        <v>1800</v>
      </c>
      <c r="J14" s="20">
        <v>1255.5755999999999</v>
      </c>
      <c r="K14" s="12">
        <v>842.39571000000012</v>
      </c>
      <c r="L14" s="13">
        <v>3850</v>
      </c>
      <c r="M14" s="5">
        <f t="shared" si="0"/>
        <v>7924.968211710001</v>
      </c>
      <c r="N14" s="24">
        <f t="shared" si="1"/>
        <v>-3.0982899988885038E-3</v>
      </c>
      <c r="O14" s="1"/>
      <c r="P14" s="22"/>
      <c r="R14" s="1"/>
    </row>
    <row r="15" spans="1:22" ht="18.95" customHeight="1" x14ac:dyDescent="0.25">
      <c r="A15" s="56"/>
      <c r="B15" s="17">
        <v>31</v>
      </c>
      <c r="C15" s="7">
        <v>6848.2893718700025</v>
      </c>
      <c r="D15" s="27">
        <v>7000</v>
      </c>
      <c r="E15" s="7"/>
      <c r="F15" s="7"/>
      <c r="G15" s="7">
        <v>80</v>
      </c>
      <c r="H15" s="12">
        <v>97</v>
      </c>
      <c r="I15" s="12">
        <v>1800</v>
      </c>
      <c r="J15" s="20">
        <v>334.01819999999998</v>
      </c>
      <c r="K15" s="12">
        <v>1025.5252800000001</v>
      </c>
      <c r="L15" s="13">
        <v>3850</v>
      </c>
      <c r="M15" s="5">
        <f t="shared" si="0"/>
        <v>7034.8328518700018</v>
      </c>
      <c r="N15" s="24">
        <f t="shared" si="1"/>
        <v>-151.71062812999753</v>
      </c>
      <c r="O15" s="1"/>
      <c r="P15" s="22"/>
    </row>
    <row r="16" spans="1:22" ht="18.95" customHeight="1" x14ac:dyDescent="0.25">
      <c r="A16" s="56"/>
      <c r="B16" s="17">
        <v>32</v>
      </c>
      <c r="C16" s="7">
        <v>6389.3295528900035</v>
      </c>
      <c r="D16" s="27">
        <v>6390</v>
      </c>
      <c r="E16" s="7"/>
      <c r="F16" s="7"/>
      <c r="G16" s="7">
        <v>80</v>
      </c>
      <c r="H16" s="12">
        <v>97</v>
      </c>
      <c r="I16" s="12">
        <v>1800</v>
      </c>
      <c r="J16" s="20">
        <v>212.80940000000001</v>
      </c>
      <c r="K16" s="12">
        <v>402.88495</v>
      </c>
      <c r="L16" s="13">
        <v>3850</v>
      </c>
      <c r="M16" s="5">
        <f t="shared" si="0"/>
        <v>6442.0239028900032</v>
      </c>
      <c r="N16" s="24">
        <f t="shared" si="1"/>
        <v>-0.67044710999653034</v>
      </c>
      <c r="O16" s="1"/>
      <c r="P16" s="22"/>
    </row>
    <row r="17" spans="1:18" ht="18.95" customHeight="1" x14ac:dyDescent="0.25">
      <c r="A17" s="56"/>
      <c r="B17" s="17">
        <v>33</v>
      </c>
      <c r="C17" s="7">
        <v>7037.6952001679319</v>
      </c>
      <c r="D17" s="27">
        <v>7037.7</v>
      </c>
      <c r="E17" s="7"/>
      <c r="F17" s="7"/>
      <c r="G17" s="7">
        <v>80</v>
      </c>
      <c r="H17" s="12">
        <v>97</v>
      </c>
      <c r="I17" s="12">
        <v>1800</v>
      </c>
      <c r="J17" s="20">
        <v>269.25009999999997</v>
      </c>
      <c r="K17" s="12">
        <v>604.32736</v>
      </c>
      <c r="L17" s="13">
        <v>3850</v>
      </c>
      <c r="M17" s="5">
        <f t="shared" si="0"/>
        <v>6700.5726601679326</v>
      </c>
      <c r="N17" s="24">
        <f t="shared" si="1"/>
        <v>-4.7998320678743767E-3</v>
      </c>
      <c r="O17" s="1"/>
      <c r="P17" s="22"/>
    </row>
    <row r="18" spans="1:18" ht="18.95" customHeight="1" x14ac:dyDescent="0.25">
      <c r="A18" s="56"/>
      <c r="B18" s="17">
        <v>34</v>
      </c>
      <c r="C18" s="7">
        <v>6975.1781151243958</v>
      </c>
      <c r="D18" s="27">
        <v>7000</v>
      </c>
      <c r="E18" s="7"/>
      <c r="F18" s="7"/>
      <c r="G18" s="7">
        <v>80</v>
      </c>
      <c r="H18" s="12">
        <v>97</v>
      </c>
      <c r="I18" s="12">
        <v>1800</v>
      </c>
      <c r="J18" s="20">
        <v>1295.3616999999999</v>
      </c>
      <c r="K18" s="12">
        <v>128.19066000000001</v>
      </c>
      <c r="L18" s="13">
        <v>3850</v>
      </c>
      <c r="M18" s="5">
        <f t="shared" si="0"/>
        <v>7225.7304751243955</v>
      </c>
      <c r="N18" s="24">
        <f t="shared" si="1"/>
        <v>-24.821884875604155</v>
      </c>
      <c r="O18" s="1"/>
      <c r="P18" s="22" t="s">
        <v>11</v>
      </c>
      <c r="R18" s="1"/>
    </row>
    <row r="19" spans="1:18" ht="18.95" customHeight="1" x14ac:dyDescent="0.25">
      <c r="A19" s="56"/>
      <c r="B19" s="17">
        <v>35</v>
      </c>
      <c r="C19" s="7">
        <v>7444.0714166300022</v>
      </c>
      <c r="D19" s="39">
        <v>7500</v>
      </c>
      <c r="E19" s="7"/>
      <c r="F19" s="7"/>
      <c r="G19" s="7">
        <v>80</v>
      </c>
      <c r="H19" s="12">
        <v>97</v>
      </c>
      <c r="I19" s="12">
        <v>1800</v>
      </c>
      <c r="J19" s="20">
        <v>1077.9259999999999</v>
      </c>
      <c r="K19" s="12">
        <v>476.13670000000002</v>
      </c>
      <c r="L19" s="13">
        <v>3850</v>
      </c>
      <c r="M19" s="5">
        <f t="shared" si="0"/>
        <v>7325.1341166300026</v>
      </c>
      <c r="N19" s="24">
        <f t="shared" si="1"/>
        <v>-55.928583369997796</v>
      </c>
      <c r="O19" s="1"/>
      <c r="P19" s="22"/>
    </row>
    <row r="20" spans="1:18" ht="18.95" customHeight="1" x14ac:dyDescent="0.25">
      <c r="A20" s="56"/>
      <c r="B20" s="17">
        <v>36</v>
      </c>
      <c r="C20" s="7">
        <v>7621.4179733400042</v>
      </c>
      <c r="D20" s="33">
        <v>7621.42</v>
      </c>
      <c r="E20" s="7"/>
      <c r="F20" s="7"/>
      <c r="G20" s="7">
        <v>80</v>
      </c>
      <c r="H20" s="12">
        <v>97</v>
      </c>
      <c r="I20" s="12">
        <v>1800</v>
      </c>
      <c r="J20" s="20">
        <v>977.07280000000003</v>
      </c>
      <c r="K20" s="12">
        <v>347.94604000000004</v>
      </c>
      <c r="L20" s="13">
        <v>3850</v>
      </c>
      <c r="M20" s="5">
        <f t="shared" si="0"/>
        <v>7152.0168133400039</v>
      </c>
      <c r="N20" s="24">
        <f t="shared" si="1"/>
        <v>-2.0266599958631559E-3</v>
      </c>
      <c r="O20" s="1"/>
      <c r="P20" s="22"/>
    </row>
    <row r="21" spans="1:18" x14ac:dyDescent="0.25">
      <c r="A21" s="56"/>
      <c r="B21" s="17" t="s">
        <v>10</v>
      </c>
      <c r="C21" s="45">
        <f>SUM(C3:C20)</f>
        <v>99705.74872755559</v>
      </c>
      <c r="D21" s="47"/>
      <c r="E21" s="47">
        <f t="shared" ref="E21:K21" si="2">SUM(E3:E20)</f>
        <v>470</v>
      </c>
      <c r="F21" s="47">
        <f>SUM(F3:F20)</f>
        <v>0</v>
      </c>
      <c r="G21" s="47">
        <f>SUM(G3:G20)</f>
        <v>1440</v>
      </c>
      <c r="H21" s="47">
        <f t="shared" si="2"/>
        <v>1746</v>
      </c>
      <c r="I21" s="47">
        <f t="shared" si="2"/>
        <v>32400</v>
      </c>
      <c r="J21" s="47">
        <f t="shared" si="2"/>
        <v>11827.576999999999</v>
      </c>
      <c r="K21" s="47">
        <f t="shared" si="2"/>
        <v>8222.5148200000003</v>
      </c>
      <c r="L21" s="45">
        <f>SUM(L3:L20)</f>
        <v>69080</v>
      </c>
      <c r="M21" s="45">
        <f>SUM(M3:M20)</f>
        <v>111961.05054755557</v>
      </c>
    </row>
    <row r="22" spans="1:18" ht="6" customHeight="1" x14ac:dyDescent="0.25">
      <c r="A22" s="55"/>
      <c r="B22" s="55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/>
      <c r="O22" s="24"/>
    </row>
    <row r="23" spans="1:18" s="43" customFormat="1" x14ac:dyDescent="0.25">
      <c r="A23" s="57" t="s">
        <v>19</v>
      </c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9"/>
    </row>
    <row r="24" spans="1:18" s="43" customFormat="1" ht="15" customHeight="1" x14ac:dyDescent="0.25">
      <c r="A24" s="50" t="s">
        <v>23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2"/>
    </row>
    <row r="25" spans="1:18" s="43" customFormat="1" x14ac:dyDescent="0.25">
      <c r="A25" s="50"/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2"/>
    </row>
    <row r="26" spans="1:18" s="43" customFormat="1" x14ac:dyDescent="0.25">
      <c r="A26" s="50"/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2"/>
    </row>
    <row r="27" spans="1:18" s="43" customFormat="1" ht="15" customHeight="1" x14ac:dyDescent="0.25">
      <c r="A27" s="50"/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2"/>
    </row>
    <row r="28" spans="1:18" s="43" customFormat="1" ht="15" customHeight="1" x14ac:dyDescent="0.25">
      <c r="A28" s="50"/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2"/>
    </row>
    <row r="29" spans="1:18" s="43" customFormat="1" x14ac:dyDescent="0.25">
      <c r="A29" s="53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</row>
    <row r="30" spans="1:18" s="43" customFormat="1" x14ac:dyDescent="0.25">
      <c r="O30" s="24"/>
    </row>
    <row r="31" spans="1:18" s="43" customFormat="1" x14ac:dyDescent="0.25">
      <c r="O31" s="24"/>
    </row>
    <row r="32" spans="1:18" s="43" customFormat="1" x14ac:dyDescent="0.25">
      <c r="O32" s="24"/>
    </row>
    <row r="33" spans="15:15" s="43" customFormat="1" x14ac:dyDescent="0.25">
      <c r="O33" s="24"/>
    </row>
    <row r="34" spans="15:15" s="43" customFormat="1" x14ac:dyDescent="0.25">
      <c r="O34" s="24"/>
    </row>
  </sheetData>
  <mergeCells count="7">
    <mergeCell ref="A27:M28"/>
    <mergeCell ref="A29:M29"/>
    <mergeCell ref="A1:M1"/>
    <mergeCell ref="A22:M22"/>
    <mergeCell ref="A3:A21"/>
    <mergeCell ref="A23:M23"/>
    <mergeCell ref="A24:M26"/>
  </mergeCells>
  <pageMargins left="0.39370078740157483" right="0" top="0.39370078740157483" bottom="0" header="0.31496062992125984" footer="0"/>
  <pageSetup paperSize="9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4</vt:i4>
      </vt:variant>
      <vt:variant>
        <vt:lpstr>Adlandırılmış Aralıklar</vt:lpstr>
      </vt:variant>
      <vt:variant>
        <vt:i4>4</vt:i4>
      </vt:variant>
    </vt:vector>
  </HeadingPairs>
  <TitlesOfParts>
    <vt:vector size="8" baseType="lpstr">
      <vt:lpstr>D-10</vt:lpstr>
      <vt:lpstr>B1-10</vt:lpstr>
      <vt:lpstr>B2-04A</vt:lpstr>
      <vt:lpstr>B2-04B</vt:lpstr>
      <vt:lpstr>'B1-10'!Yazdırma_Alanı</vt:lpstr>
      <vt:lpstr>'B2-04A'!Yazdırma_Alanı</vt:lpstr>
      <vt:lpstr>'B2-04B'!Yazdırma_Alanı</vt:lpstr>
      <vt:lpstr>'D-10'!Yazdırma_Alanı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ttg</dc:creator>
  <cp:lastModifiedBy>TURGAY GORGEL</cp:lastModifiedBy>
  <cp:lastPrinted>2026-03-14T09:31:48Z</cp:lastPrinted>
  <dcterms:created xsi:type="dcterms:W3CDTF">2014-06-22T16:28:57Z</dcterms:created>
  <dcterms:modified xsi:type="dcterms:W3CDTF">2026-05-12T19:12:18Z</dcterms:modified>
</cp:coreProperties>
</file>