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EDEK\BLOK\AIDAT\web için aidatlar\"/>
    </mc:Choice>
  </mc:AlternateContent>
  <bookViews>
    <workbookView xWindow="0" yWindow="0" windowWidth="28800" windowHeight="13620" activeTab="3"/>
  </bookViews>
  <sheets>
    <sheet name="D-10" sheetId="5" r:id="rId1"/>
    <sheet name="B1-10" sheetId="1" r:id="rId2"/>
    <sheet name="B2-04A" sheetId="6" r:id="rId3"/>
    <sheet name="B2-04B" sheetId="7" r:id="rId4"/>
  </sheets>
  <definedNames>
    <definedName name="_xlnm.Print_Area" localSheetId="1">'B1-10'!$A$1:$M$29</definedName>
    <definedName name="_xlnm.Print_Area" localSheetId="2">'B2-04A'!$A$1:$M$29</definedName>
    <definedName name="_xlnm.Print_Area" localSheetId="3">'B2-04B'!$A$1:$M$29</definedName>
    <definedName name="_xlnm.Print_Area" localSheetId="0">'D-10'!$A$1:$M$29</definedName>
  </definedNames>
  <calcPr calcId="152511"/>
</workbook>
</file>

<file path=xl/calcChain.xml><?xml version="1.0" encoding="utf-8"?>
<calcChain xmlns="http://schemas.openxmlformats.org/spreadsheetml/2006/main">
  <c r="D16" i="7" l="1"/>
  <c r="I21" i="1"/>
  <c r="D15" i="6" l="1"/>
  <c r="E19" i="6" l="1"/>
  <c r="E20" i="6"/>
  <c r="E9" i="1"/>
  <c r="E7" i="5"/>
  <c r="E9" i="5"/>
  <c r="E15" i="5"/>
  <c r="E17" i="5"/>
  <c r="E18" i="5"/>
  <c r="E17" i="6" l="1"/>
  <c r="K21" i="5" l="1"/>
  <c r="M3" i="7" l="1"/>
  <c r="M4" i="7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E21" i="7" l="1"/>
  <c r="D21" i="1"/>
  <c r="M8" i="6"/>
  <c r="M9" i="6"/>
  <c r="M10" i="6"/>
  <c r="M11" i="6"/>
  <c r="M12" i="6"/>
  <c r="M13" i="6"/>
  <c r="M14" i="6"/>
  <c r="M15" i="6"/>
  <c r="M16" i="6"/>
  <c r="M3" i="6"/>
  <c r="M4" i="6"/>
  <c r="M5" i="6"/>
  <c r="M6" i="6"/>
  <c r="M5" i="1"/>
  <c r="M6" i="1"/>
  <c r="M7" i="1"/>
  <c r="M8" i="1"/>
  <c r="M10" i="1"/>
  <c r="M11" i="1"/>
  <c r="M12" i="1"/>
  <c r="M13" i="1"/>
  <c r="M18" i="1"/>
  <c r="M19" i="1"/>
  <c r="M5" i="5"/>
  <c r="M6" i="5"/>
  <c r="M7" i="5"/>
  <c r="M8" i="5"/>
  <c r="M9" i="5"/>
  <c r="M11" i="5"/>
  <c r="M12" i="5"/>
  <c r="M13" i="5"/>
  <c r="M16" i="5"/>
  <c r="M17" i="5"/>
  <c r="M19" i="6"/>
  <c r="M7" i="6"/>
  <c r="M15" i="1"/>
  <c r="M17" i="1"/>
  <c r="M10" i="5"/>
  <c r="M14" i="5"/>
  <c r="M15" i="5"/>
  <c r="M18" i="5"/>
  <c r="M19" i="5"/>
  <c r="O13" i="6"/>
  <c r="M14" i="1"/>
  <c r="M3" i="5"/>
  <c r="M4" i="5"/>
  <c r="N9" i="7"/>
  <c r="M17" i="6"/>
  <c r="M3" i="1"/>
  <c r="N16" i="7"/>
  <c r="O6" i="5"/>
  <c r="E21" i="1"/>
  <c r="N3" i="7"/>
  <c r="N4" i="7"/>
  <c r="N5" i="7"/>
  <c r="N6" i="7"/>
  <c r="N7" i="7"/>
  <c r="N8" i="7"/>
  <c r="N10" i="7"/>
  <c r="N11" i="7"/>
  <c r="N12" i="7"/>
  <c r="N13" i="7"/>
  <c r="N14" i="7"/>
  <c r="N15" i="7"/>
  <c r="N17" i="7"/>
  <c r="N18" i="7"/>
  <c r="N19" i="7"/>
  <c r="N20" i="7"/>
  <c r="O5" i="5"/>
  <c r="O20" i="5"/>
  <c r="O19" i="5"/>
  <c r="O18" i="5"/>
  <c r="O17" i="5"/>
  <c r="O15" i="5"/>
  <c r="O13" i="5"/>
  <c r="O12" i="5"/>
  <c r="O11" i="5"/>
  <c r="O8" i="5"/>
  <c r="O7" i="5"/>
  <c r="O4" i="5"/>
  <c r="O3" i="5"/>
  <c r="O5" i="6"/>
  <c r="O17" i="6"/>
  <c r="O6" i="1"/>
  <c r="O16" i="6"/>
  <c r="G21" i="1"/>
  <c r="O19" i="6"/>
  <c r="O18" i="1"/>
  <c r="O6" i="6"/>
  <c r="O9" i="6"/>
  <c r="O11" i="6"/>
  <c r="O12" i="6"/>
  <c r="O15" i="6"/>
  <c r="O20" i="6"/>
  <c r="O4" i="1"/>
  <c r="O7" i="1"/>
  <c r="O10" i="1"/>
  <c r="O11" i="1"/>
  <c r="O12" i="1"/>
  <c r="O13" i="1"/>
  <c r="O14" i="1"/>
  <c r="O17" i="1"/>
  <c r="O19" i="1"/>
  <c r="G21" i="7"/>
  <c r="G21" i="6"/>
  <c r="G21" i="5"/>
  <c r="K21" i="7"/>
  <c r="F21" i="7"/>
  <c r="F21" i="1"/>
  <c r="F21" i="6"/>
  <c r="H21" i="5"/>
  <c r="J21" i="7"/>
  <c r="I21" i="7"/>
  <c r="H21" i="7"/>
  <c r="K21" i="1"/>
  <c r="J21" i="1"/>
  <c r="J21" i="5"/>
  <c r="H21" i="6"/>
  <c r="I21" i="6"/>
  <c r="J21" i="6"/>
  <c r="F21" i="5"/>
  <c r="I21" i="5"/>
  <c r="K21" i="6"/>
  <c r="H21" i="1"/>
  <c r="L21" i="7"/>
  <c r="L21" i="1"/>
  <c r="C21" i="1"/>
  <c r="L21" i="5"/>
  <c r="L21" i="6"/>
  <c r="C21" i="5"/>
  <c r="C21" i="6"/>
  <c r="O5" i="1"/>
  <c r="O14" i="6"/>
  <c r="O4" i="6"/>
  <c r="O15" i="1"/>
  <c r="O18" i="6"/>
  <c r="O7" i="6"/>
  <c r="O8" i="6"/>
  <c r="O20" i="1"/>
  <c r="C21" i="7"/>
  <c r="O3" i="1"/>
  <c r="O10" i="6"/>
  <c r="D21" i="7"/>
  <c r="O14" i="5"/>
  <c r="O10" i="5"/>
  <c r="O3" i="6"/>
  <c r="O16" i="5"/>
  <c r="O8" i="1"/>
  <c r="D21" i="6"/>
  <c r="O9" i="5"/>
  <c r="D21" i="5"/>
  <c r="M20" i="6"/>
  <c r="M20" i="5"/>
  <c r="M18" i="6"/>
  <c r="M16" i="1"/>
  <c r="O16" i="1"/>
  <c r="M9" i="1"/>
  <c r="O9" i="1"/>
  <c r="M20" i="1"/>
  <c r="M4" i="1" l="1"/>
  <c r="M21" i="1" s="1"/>
  <c r="M21" i="7"/>
  <c r="E21" i="6"/>
  <c r="M21" i="6"/>
  <c r="E21" i="5"/>
  <c r="M21" i="5"/>
</calcChain>
</file>

<file path=xl/sharedStrings.xml><?xml version="1.0" encoding="utf-8"?>
<sst xmlns="http://schemas.openxmlformats.org/spreadsheetml/2006/main" count="83" uniqueCount="24">
  <si>
    <t>Blok No</t>
  </si>
  <si>
    <t>D-10</t>
  </si>
  <si>
    <t>Daire No</t>
  </si>
  <si>
    <t>B1-10</t>
  </si>
  <si>
    <t>B2-04A</t>
  </si>
  <si>
    <t>B2-04B</t>
  </si>
  <si>
    <t>ÖDENECEK TOPLAM BORÇ</t>
  </si>
  <si>
    <t>SICAK SU BEDELİ</t>
  </si>
  <si>
    <t>ÖDENMİŞ</t>
  </si>
  <si>
    <t>ÖNCEKİ AY TOPLAM BORÇ</t>
  </si>
  <si>
    <t>TOPLAM</t>
  </si>
  <si>
    <t xml:space="preserve"> </t>
  </si>
  <si>
    <t>OKUMA BEDELİ</t>
  </si>
  <si>
    <t>AİDAT   (BU AYIN)</t>
  </si>
  <si>
    <t>GÜNÜ GEÇEN BORÇ</t>
  </si>
  <si>
    <t>ORTAK ISINMA</t>
  </si>
  <si>
    <t>ÖZEL ISINMA</t>
  </si>
  <si>
    <t>SICAK SU HAZIR TUTMA BEDELİ</t>
  </si>
  <si>
    <t>GECİKME FAİZİ (%7)</t>
  </si>
  <si>
    <t>SON ÖDEME TARİHİ AY SONU OLUP, SONRASINDA %7 FAİZ İŞLEYECEKTİR.</t>
  </si>
  <si>
    <t>Tek Seferlik Üst Yönetim Ödemesi</t>
  </si>
  <si>
    <t>ORTAK ISINMA= TOPLAM ISINMANIN YÜZDE 70'İ OLUP,  PETEKLERİNİZ YANSA DA YANMASA DA ÖDERSİNİZ. BU NEDENLE PAY ÖLÇERLERİNİZİ AÇMANIZ SİZİN FAYDANIZADIR.</t>
  </si>
  <si>
    <t>OCAK 2026 ÖDEME TAKİP TABLOSU</t>
  </si>
  <si>
    <t>11 OCAK 2026 TARİHİNDEKİ GENEL KURULDA YENİ AİDAT BEDELLERİ BELİRLENMİŞ OLUP, YUKARIYA İŞLENMİŞTİR.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</si>
</sst>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\ _T_L"/>
    <numFmt numFmtId="165" formatCode="#,##0.000000000000"/>
    <numFmt numFmtId="166" formatCode="#,##0.00000000000"/>
    <numFmt numFmtId="167" formatCode="#,##0.000000000"/>
    <numFmt numFmtId="168" formatCode="_-* #,##0.00\ _₺_-;\-* #,##0.00\ _₺_-;_-* &quot;-&quot;??\ _₺_-;_-@_-"/>
  </numFmts>
  <fonts count="13" x14ac:knownFonts="1"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  <charset val="162"/>
    </font>
    <font>
      <sz val="10"/>
      <color indexed="8"/>
      <name val="Arial"/>
      <family val="2"/>
      <charset val="162"/>
    </font>
    <font>
      <sz val="10"/>
      <color indexed="8"/>
      <name val="Arial"/>
      <family val="2"/>
      <charset val="162"/>
    </font>
    <font>
      <sz val="11"/>
      <color indexed="63"/>
      <name val="Tahoma"/>
      <family val="2"/>
      <charset val="162"/>
    </font>
    <font>
      <sz val="8"/>
      <color indexed="63"/>
      <name val="Tahoma"/>
      <family val="2"/>
      <charset val="162"/>
    </font>
    <font>
      <sz val="11"/>
      <name val="Arial"/>
      <family val="2"/>
      <charset val="162"/>
    </font>
    <font>
      <sz val="8"/>
      <color indexed="63"/>
      <name val="Tahoma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sz val="11"/>
      <color indexed="63"/>
      <name val="Calibri"/>
      <family val="2"/>
      <charset val="162"/>
      <scheme val="minor"/>
    </font>
    <font>
      <sz val="8"/>
      <color indexed="63"/>
      <name val="Tahoma"/>
      <family val="2"/>
      <charset val="162"/>
    </font>
    <font>
      <sz val="11"/>
      <color theme="1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68" fontId="12" fillId="0" borderId="0" applyFont="0" applyFill="0" applyBorder="0" applyAlignment="0" applyProtection="0"/>
  </cellStyleXfs>
  <cellXfs count="65">
    <xf numFmtId="0" fontId="0" fillId="0" borderId="0" xfId="0"/>
    <xf numFmtId="4" fontId="0" fillId="0" borderId="0" xfId="0" applyNumberFormat="1"/>
    <xf numFmtId="0" fontId="0" fillId="0" borderId="1" xfId="0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/>
    <xf numFmtId="164" fontId="8" fillId="0" borderId="1" xfId="0" applyNumberFormat="1" applyFont="1" applyBorder="1" applyAlignment="1">
      <alignment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left"/>
    </xf>
    <xf numFmtId="164" fontId="0" fillId="0" borderId="1" xfId="0" applyNumberFormat="1" applyFill="1" applyBorder="1" applyAlignment="1">
      <alignment horizontal="left"/>
    </xf>
    <xf numFmtId="4" fontId="0" fillId="0" borderId="1" xfId="0" applyNumberFormat="1" applyFill="1" applyBorder="1" applyAlignment="1">
      <alignment horizontal="left"/>
    </xf>
    <xf numFmtId="164" fontId="8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3" fillId="0" borderId="1" xfId="0" applyNumberFormat="1" applyFont="1" applyBorder="1" applyAlignment="1">
      <alignment horizontal="left" vertical="top"/>
    </xf>
    <xf numFmtId="164" fontId="1" fillId="0" borderId="1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/>
    </xf>
    <xf numFmtId="4" fontId="2" fillId="0" borderId="1" xfId="0" applyNumberFormat="1" applyFont="1" applyBorder="1" applyAlignment="1">
      <alignment horizontal="left" vertical="top"/>
    </xf>
    <xf numFmtId="4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vertical="top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textRotation="90"/>
    </xf>
    <xf numFmtId="0" fontId="8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left" vertical="top"/>
    </xf>
    <xf numFmtId="165" fontId="0" fillId="0" borderId="0" xfId="0" applyNumberFormat="1"/>
    <xf numFmtId="166" fontId="0" fillId="0" borderId="0" xfId="0" applyNumberFormat="1"/>
    <xf numFmtId="4" fontId="4" fillId="2" borderId="1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4" fontId="5" fillId="2" borderId="1" xfId="0" applyNumberFormat="1" applyFont="1" applyFill="1" applyBorder="1" applyAlignment="1">
      <alignment horizontal="right" vertical="center" wrapText="1"/>
    </xf>
    <xf numFmtId="4" fontId="0" fillId="0" borderId="1" xfId="0" applyNumberFormat="1" applyBorder="1" applyAlignment="1">
      <alignment horizontal="left" vertical="center"/>
    </xf>
    <xf numFmtId="4" fontId="0" fillId="0" borderId="1" xfId="0" applyNumberFormat="1" applyFont="1" applyBorder="1" applyAlignment="1">
      <alignment horizontal="left" vertical="center"/>
    </xf>
    <xf numFmtId="4" fontId="0" fillId="0" borderId="1" xfId="0" applyNumberFormat="1" applyFont="1" applyBorder="1" applyAlignment="1">
      <alignment horizontal="right"/>
    </xf>
    <xf numFmtId="164" fontId="0" fillId="0" borderId="1" xfId="0" applyNumberFormat="1" applyFont="1" applyBorder="1" applyAlignment="1">
      <alignment horizontal="left" vertical="top"/>
    </xf>
    <xf numFmtId="4" fontId="0" fillId="0" borderId="1" xfId="0" applyNumberFormat="1" applyFont="1" applyBorder="1" applyAlignment="1">
      <alignment horizontal="left" vertical="top"/>
    </xf>
    <xf numFmtId="4" fontId="0" fillId="0" borderId="1" xfId="0" applyNumberFormat="1" applyFont="1" applyFill="1" applyBorder="1" applyAlignment="1">
      <alignment horizontal="left" vertical="top"/>
    </xf>
    <xf numFmtId="4" fontId="0" fillId="0" borderId="1" xfId="0" applyNumberFormat="1" applyFont="1" applyFill="1" applyBorder="1" applyAlignment="1">
      <alignment horizontal="right"/>
    </xf>
    <xf numFmtId="4" fontId="0" fillId="0" borderId="1" xfId="0" applyNumberFormat="1" applyFont="1" applyFill="1" applyBorder="1" applyAlignment="1">
      <alignment horizontal="left"/>
    </xf>
    <xf numFmtId="4" fontId="0" fillId="0" borderId="1" xfId="0" applyNumberFormat="1" applyFont="1" applyBorder="1" applyAlignment="1">
      <alignment horizontal="left"/>
    </xf>
    <xf numFmtId="4" fontId="6" fillId="0" borderId="1" xfId="0" applyNumberFormat="1" applyFont="1" applyBorder="1"/>
    <xf numFmtId="2" fontId="0" fillId="4" borderId="0" xfId="0" applyNumberFormat="1" applyFill="1" applyAlignment="1">
      <alignment wrapText="1"/>
    </xf>
    <xf numFmtId="167" fontId="0" fillId="0" borderId="0" xfId="0" applyNumberFormat="1"/>
    <xf numFmtId="4" fontId="4" fillId="2" borderId="2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right" vertical="center" wrapText="1"/>
    </xf>
    <xf numFmtId="4" fontId="7" fillId="2" borderId="2" xfId="0" applyNumberFormat="1" applyFont="1" applyFill="1" applyBorder="1" applyAlignment="1">
      <alignment horizontal="right" vertical="center" wrapText="1"/>
    </xf>
    <xf numFmtId="0" fontId="0" fillId="0" borderId="0" xfId="0" applyFill="1"/>
    <xf numFmtId="4" fontId="11" fillId="2" borderId="2" xfId="0" applyNumberFormat="1" applyFont="1" applyFill="1" applyBorder="1" applyAlignment="1">
      <alignment horizontal="right" vertical="center" wrapText="1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8" fillId="5" borderId="1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textRotation="90"/>
    </xf>
    <xf numFmtId="168" fontId="8" fillId="0" borderId="0" xfId="1" applyFont="1" applyAlignment="1">
      <alignment horizontal="center" vertical="center" wrapText="1"/>
    </xf>
    <xf numFmtId="0" fontId="8" fillId="4" borderId="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2">
    <cellStyle name="Normal" xfId="0" builtinId="0"/>
    <cellStyle name="Virgü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zoomScaleNormal="100" workbookViewId="0">
      <selection activeCell="R20" sqref="R20"/>
    </sheetView>
  </sheetViews>
  <sheetFormatPr defaultRowHeight="15" x14ac:dyDescent="0.25"/>
  <cols>
    <col min="1" max="1" width="5" customWidth="1"/>
    <col min="2" max="2" width="8.5703125" bestFit="1" customWidth="1"/>
    <col min="3" max="3" width="14.5703125" customWidth="1"/>
    <col min="4" max="4" width="11.7109375" style="14" customWidth="1"/>
    <col min="5" max="5" width="10.42578125" bestFit="1" customWidth="1"/>
    <col min="6" max="6" width="11.42578125" hidden="1" customWidth="1"/>
    <col min="7" max="7" width="11" customWidth="1"/>
    <col min="8" max="8" width="10.42578125" bestFit="1" customWidth="1"/>
    <col min="9" max="9" width="11.28515625" customWidth="1"/>
    <col min="10" max="10" width="11.140625" customWidth="1"/>
    <col min="11" max="11" width="10.5703125" customWidth="1"/>
    <col min="12" max="12" width="11.42578125" bestFit="1" customWidth="1"/>
    <col min="13" max="13" width="19.42578125" customWidth="1"/>
    <col min="14" max="14" width="3.5703125" customWidth="1"/>
    <col min="15" max="15" width="17.42578125" style="28" bestFit="1" customWidth="1"/>
  </cols>
  <sheetData>
    <row r="1" spans="1:15" x14ac:dyDescent="0.25">
      <c r="A1" s="55" t="s">
        <v>22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5" ht="60" x14ac:dyDescent="0.25">
      <c r="A2" s="2" t="s">
        <v>0</v>
      </c>
      <c r="B2" s="22" t="s">
        <v>2</v>
      </c>
      <c r="C2" s="3" t="s">
        <v>9</v>
      </c>
      <c r="D2" s="3" t="s">
        <v>8</v>
      </c>
      <c r="E2" s="3" t="s">
        <v>18</v>
      </c>
      <c r="F2" s="3" t="s">
        <v>20</v>
      </c>
      <c r="G2" s="43" t="s">
        <v>17</v>
      </c>
      <c r="H2" s="3" t="s">
        <v>12</v>
      </c>
      <c r="I2" s="3" t="s">
        <v>15</v>
      </c>
      <c r="J2" s="23" t="s">
        <v>16</v>
      </c>
      <c r="K2" s="3" t="s">
        <v>7</v>
      </c>
      <c r="L2" s="3" t="s">
        <v>13</v>
      </c>
      <c r="M2" s="4" t="s">
        <v>6</v>
      </c>
      <c r="O2" s="40" t="s">
        <v>14</v>
      </c>
    </row>
    <row r="3" spans="1:15" ht="18.95" customHeight="1" x14ac:dyDescent="0.25">
      <c r="A3" s="57" t="s">
        <v>1</v>
      </c>
      <c r="B3" s="21">
        <v>1</v>
      </c>
      <c r="C3" s="9">
        <v>2555.6108504858544</v>
      </c>
      <c r="D3" s="30">
        <v>2556</v>
      </c>
      <c r="E3" s="9"/>
      <c r="F3" s="9"/>
      <c r="G3" s="9">
        <v>80</v>
      </c>
      <c r="H3" s="18">
        <v>97</v>
      </c>
      <c r="I3" s="18">
        <v>520</v>
      </c>
      <c r="J3" s="24">
        <v>319.60232500000001</v>
      </c>
      <c r="K3" s="20">
        <v>188.16395</v>
      </c>
      <c r="L3" s="17">
        <v>2600</v>
      </c>
      <c r="M3" s="5">
        <f>C3-D3+E3+H3+K3+L3+I3+J3+F3+G3</f>
        <v>3804.3771254858543</v>
      </c>
      <c r="N3" s="1"/>
      <c r="O3" s="28">
        <f>C3-D3</f>
        <v>-0.38914951414562893</v>
      </c>
    </row>
    <row r="4" spans="1:15" ht="18.95" customHeight="1" x14ac:dyDescent="0.25">
      <c r="A4" s="57"/>
      <c r="B4" s="21">
        <v>2</v>
      </c>
      <c r="C4" s="9">
        <v>2559.8259295318849</v>
      </c>
      <c r="D4" s="31"/>
      <c r="E4" s="9"/>
      <c r="F4" s="9"/>
      <c r="G4" s="9"/>
      <c r="H4" s="18">
        <v>97</v>
      </c>
      <c r="I4" s="18">
        <v>520</v>
      </c>
      <c r="J4" s="24">
        <v>417.05212499999999</v>
      </c>
      <c r="K4" s="20">
        <v>0</v>
      </c>
      <c r="L4" s="17">
        <v>2600</v>
      </c>
      <c r="M4" s="5">
        <f t="shared" ref="M4:M20" si="0">C4-D4+E4+H4+K4+L4+I4+J4+F4+G4</f>
        <v>6193.878054531885</v>
      </c>
      <c r="O4" s="28">
        <f t="shared" ref="O4:O20" si="1">C4-D4</f>
        <v>2559.8259295318849</v>
      </c>
    </row>
    <row r="5" spans="1:15" ht="18.95" customHeight="1" x14ac:dyDescent="0.25">
      <c r="A5" s="57"/>
      <c r="B5" s="21">
        <v>3</v>
      </c>
      <c r="C5" s="9">
        <v>2917.8231036856796</v>
      </c>
      <c r="D5" s="31">
        <v>2917.82</v>
      </c>
      <c r="E5" s="9"/>
      <c r="F5" s="9"/>
      <c r="G5" s="9">
        <v>80</v>
      </c>
      <c r="H5" s="18">
        <v>97</v>
      </c>
      <c r="I5" s="18">
        <v>800</v>
      </c>
      <c r="J5" s="24">
        <v>30.556224999999998</v>
      </c>
      <c r="K5" s="20">
        <v>0</v>
      </c>
      <c r="L5" s="17">
        <v>2900</v>
      </c>
      <c r="M5" s="5">
        <f t="shared" si="0"/>
        <v>3907.5593286856792</v>
      </c>
      <c r="O5" s="28">
        <f t="shared" si="1"/>
        <v>3.1036856794344203E-3</v>
      </c>
    </row>
    <row r="6" spans="1:15" ht="18.95" customHeight="1" x14ac:dyDescent="0.25">
      <c r="A6" s="57"/>
      <c r="B6" s="21">
        <v>4</v>
      </c>
      <c r="C6" s="9">
        <v>3513.6605642140394</v>
      </c>
      <c r="D6" s="27">
        <v>3515</v>
      </c>
      <c r="E6" s="9"/>
      <c r="F6" s="9"/>
      <c r="G6" s="9">
        <v>80</v>
      </c>
      <c r="H6" s="18">
        <v>97</v>
      </c>
      <c r="I6" s="18">
        <v>800</v>
      </c>
      <c r="J6" s="24">
        <v>666.45757500000002</v>
      </c>
      <c r="K6" s="20">
        <v>388.87225000000001</v>
      </c>
      <c r="L6" s="17">
        <v>2900</v>
      </c>
      <c r="M6" s="5">
        <f t="shared" si="0"/>
        <v>4930.9903892140392</v>
      </c>
      <c r="O6" s="28">
        <f t="shared" si="1"/>
        <v>-1.3394357859606316</v>
      </c>
    </row>
    <row r="7" spans="1:15" ht="18.95" customHeight="1" x14ac:dyDescent="0.25">
      <c r="A7" s="57"/>
      <c r="B7" s="21">
        <v>5</v>
      </c>
      <c r="C7" s="9">
        <v>28418.739960795428</v>
      </c>
      <c r="D7" s="27">
        <v>5000</v>
      </c>
      <c r="E7" s="9">
        <f t="shared" ref="E7:E18" si="2">(C7-D7)*0.07</f>
        <v>1639.3117972556802</v>
      </c>
      <c r="F7" s="9"/>
      <c r="G7" s="9">
        <v>80</v>
      </c>
      <c r="H7" s="18">
        <v>97</v>
      </c>
      <c r="I7" s="18">
        <v>800</v>
      </c>
      <c r="J7" s="24">
        <v>759.77807500000006</v>
      </c>
      <c r="K7" s="20">
        <v>37.63279</v>
      </c>
      <c r="L7" s="17">
        <v>2900</v>
      </c>
      <c r="M7" s="5">
        <f t="shared" si="0"/>
        <v>29732.462623051106</v>
      </c>
      <c r="O7" s="28">
        <f t="shared" si="1"/>
        <v>23418.739960795428</v>
      </c>
    </row>
    <row r="8" spans="1:15" ht="18.95" customHeight="1" x14ac:dyDescent="0.25">
      <c r="A8" s="57"/>
      <c r="B8" s="21">
        <v>6</v>
      </c>
      <c r="C8" s="9">
        <v>3469.6808387764295</v>
      </c>
      <c r="D8" s="31">
        <v>3469.68</v>
      </c>
      <c r="E8" s="9"/>
      <c r="F8" s="9"/>
      <c r="G8" s="9">
        <v>80</v>
      </c>
      <c r="H8" s="18">
        <v>97</v>
      </c>
      <c r="I8" s="18">
        <v>800</v>
      </c>
      <c r="J8" s="24">
        <v>599.56399999999996</v>
      </c>
      <c r="K8" s="20">
        <v>351.23933</v>
      </c>
      <c r="L8" s="17">
        <v>2900</v>
      </c>
      <c r="M8" s="5">
        <f t="shared" si="0"/>
        <v>4827.8041687764298</v>
      </c>
      <c r="N8" s="1"/>
      <c r="O8" s="28">
        <f t="shared" si="1"/>
        <v>8.3877642964580446E-4</v>
      </c>
    </row>
    <row r="9" spans="1:15" ht="18.95" customHeight="1" thickBot="1" x14ac:dyDescent="0.3">
      <c r="A9" s="57"/>
      <c r="B9" s="21">
        <v>7</v>
      </c>
      <c r="C9" s="9">
        <v>14201.345185342203</v>
      </c>
      <c r="D9" s="31">
        <v>10000</v>
      </c>
      <c r="E9" s="9">
        <f t="shared" si="2"/>
        <v>294.09416297395421</v>
      </c>
      <c r="F9" s="9"/>
      <c r="G9" s="9">
        <v>80</v>
      </c>
      <c r="H9" s="18">
        <v>97</v>
      </c>
      <c r="I9" s="18">
        <v>800</v>
      </c>
      <c r="J9" s="24">
        <v>770.51414999999997</v>
      </c>
      <c r="K9" s="20">
        <v>112.89837</v>
      </c>
      <c r="L9" s="17">
        <v>2900</v>
      </c>
      <c r="M9" s="5">
        <f t="shared" si="0"/>
        <v>9255.8518683161565</v>
      </c>
      <c r="O9" s="28">
        <f t="shared" si="1"/>
        <v>4201.345185342203</v>
      </c>
    </row>
    <row r="10" spans="1:15" ht="18.95" customHeight="1" thickBot="1" x14ac:dyDescent="0.3">
      <c r="A10" s="57"/>
      <c r="B10" s="21">
        <v>8</v>
      </c>
      <c r="C10" s="9">
        <v>3020.921787750297</v>
      </c>
      <c r="D10" s="42">
        <v>3021</v>
      </c>
      <c r="E10" s="9"/>
      <c r="F10" s="9"/>
      <c r="G10" s="9">
        <v>80</v>
      </c>
      <c r="H10" s="18">
        <v>97</v>
      </c>
      <c r="I10" s="18">
        <v>800</v>
      </c>
      <c r="J10" s="24">
        <v>247.753625</v>
      </c>
      <c r="K10" s="20">
        <v>50.177010000000003</v>
      </c>
      <c r="L10" s="17">
        <v>2900</v>
      </c>
      <c r="M10" s="5">
        <f t="shared" si="0"/>
        <v>4174.8524227502967</v>
      </c>
      <c r="O10" s="28">
        <f t="shared" si="1"/>
        <v>-7.8212249703028647E-2</v>
      </c>
    </row>
    <row r="11" spans="1:15" ht="18.95" customHeight="1" x14ac:dyDescent="0.25">
      <c r="A11" s="57"/>
      <c r="B11" s="21">
        <v>9</v>
      </c>
      <c r="C11" s="9">
        <v>3490.5590713072993</v>
      </c>
      <c r="D11" s="31">
        <v>3490</v>
      </c>
      <c r="E11" s="9"/>
      <c r="F11" s="9"/>
      <c r="G11" s="9">
        <v>80</v>
      </c>
      <c r="H11" s="18">
        <v>97</v>
      </c>
      <c r="I11" s="18">
        <v>800</v>
      </c>
      <c r="J11" s="24">
        <v>565.70429999999999</v>
      </c>
      <c r="K11" s="20">
        <v>263.42953</v>
      </c>
      <c r="L11" s="17">
        <v>2900</v>
      </c>
      <c r="M11" s="5">
        <f t="shared" si="0"/>
        <v>4706.6929013072995</v>
      </c>
      <c r="O11" s="28">
        <f t="shared" si="1"/>
        <v>0.55907130729929122</v>
      </c>
    </row>
    <row r="12" spans="1:15" ht="18.95" customHeight="1" x14ac:dyDescent="0.25">
      <c r="A12" s="57"/>
      <c r="B12" s="21">
        <v>10</v>
      </c>
      <c r="C12" s="9">
        <v>3770.6261859000006</v>
      </c>
      <c r="D12" s="31">
        <v>3700</v>
      </c>
      <c r="E12" s="9"/>
      <c r="F12" s="9"/>
      <c r="G12" s="9">
        <v>80</v>
      </c>
      <c r="H12" s="18">
        <v>97</v>
      </c>
      <c r="I12" s="18">
        <v>800</v>
      </c>
      <c r="J12" s="24">
        <v>694.53632500000003</v>
      </c>
      <c r="K12" s="20">
        <v>250.88531</v>
      </c>
      <c r="L12" s="17">
        <v>2900</v>
      </c>
      <c r="M12" s="5">
        <f>C12-D12+E12+H12+K12+L12+I12+J12+F12+G12</f>
        <v>4893.0478209000003</v>
      </c>
      <c r="O12" s="28">
        <f>C12-D12</f>
        <v>70.626185900000564</v>
      </c>
    </row>
    <row r="13" spans="1:15" ht="18.95" customHeight="1" thickBot="1" x14ac:dyDescent="0.3">
      <c r="A13" s="57"/>
      <c r="B13" s="21">
        <v>11</v>
      </c>
      <c r="C13" s="9">
        <v>3564.5916165662375</v>
      </c>
      <c r="D13" s="31">
        <v>3564.59</v>
      </c>
      <c r="E13" s="9"/>
      <c r="F13" s="9"/>
      <c r="G13" s="9">
        <v>80</v>
      </c>
      <c r="H13" s="18">
        <v>97</v>
      </c>
      <c r="I13" s="18">
        <v>800</v>
      </c>
      <c r="J13" s="24">
        <v>871.26724999999999</v>
      </c>
      <c r="K13" s="20">
        <v>250.88531</v>
      </c>
      <c r="L13" s="17">
        <v>2900</v>
      </c>
      <c r="M13" s="5">
        <f t="shared" si="0"/>
        <v>4999.1541765662378</v>
      </c>
      <c r="O13" s="28">
        <f t="shared" si="1"/>
        <v>1.6165662373168743E-3</v>
      </c>
    </row>
    <row r="14" spans="1:15" ht="18.95" customHeight="1" thickBot="1" x14ac:dyDescent="0.3">
      <c r="A14" s="57"/>
      <c r="B14" s="21">
        <v>12</v>
      </c>
      <c r="C14" s="9">
        <v>3237.574305106572</v>
      </c>
      <c r="D14" s="42">
        <v>3237</v>
      </c>
      <c r="E14" s="9"/>
      <c r="F14" s="9"/>
      <c r="G14" s="9">
        <v>80</v>
      </c>
      <c r="H14" s="18">
        <v>97</v>
      </c>
      <c r="I14" s="18">
        <v>800</v>
      </c>
      <c r="J14" s="24">
        <v>550.01327500000002</v>
      </c>
      <c r="K14" s="20">
        <v>125.44259</v>
      </c>
      <c r="L14" s="17">
        <v>2900</v>
      </c>
      <c r="M14" s="5">
        <f t="shared" si="0"/>
        <v>4553.0301701065719</v>
      </c>
      <c r="N14" s="1"/>
      <c r="O14" s="28">
        <f t="shared" si="1"/>
        <v>0.57430510657195555</v>
      </c>
    </row>
    <row r="15" spans="1:15" ht="18.95" customHeight="1" x14ac:dyDescent="0.25">
      <c r="A15" s="57"/>
      <c r="B15" s="21">
        <v>13</v>
      </c>
      <c r="C15" s="9">
        <v>3234.3411369112509</v>
      </c>
      <c r="D15" s="31"/>
      <c r="E15" s="9">
        <f t="shared" si="2"/>
        <v>226.40387958378759</v>
      </c>
      <c r="F15" s="9"/>
      <c r="G15" s="9">
        <v>80</v>
      </c>
      <c r="H15" s="18">
        <v>97</v>
      </c>
      <c r="I15" s="18">
        <v>800</v>
      </c>
      <c r="J15" s="24">
        <v>441.82740000000001</v>
      </c>
      <c r="K15" s="20">
        <v>87.80980000000001</v>
      </c>
      <c r="L15" s="17">
        <v>2900</v>
      </c>
      <c r="M15" s="5">
        <f t="shared" si="0"/>
        <v>7867.3822164950388</v>
      </c>
      <c r="O15" s="28">
        <f t="shared" si="1"/>
        <v>3234.3411369112509</v>
      </c>
    </row>
    <row r="16" spans="1:15" ht="18.95" customHeight="1" x14ac:dyDescent="0.25">
      <c r="A16" s="57"/>
      <c r="B16" s="21">
        <v>14</v>
      </c>
      <c r="C16" s="9">
        <v>3220.2229224176212</v>
      </c>
      <c r="D16" s="31">
        <v>3302.7</v>
      </c>
      <c r="E16" s="9"/>
      <c r="F16" s="9"/>
      <c r="G16" s="9">
        <v>80</v>
      </c>
      <c r="H16" s="18">
        <v>97</v>
      </c>
      <c r="I16" s="18">
        <v>800</v>
      </c>
      <c r="J16" s="24">
        <v>526.06382499999995</v>
      </c>
      <c r="K16" s="20">
        <v>12.544220000000001</v>
      </c>
      <c r="L16" s="17">
        <v>2900</v>
      </c>
      <c r="M16" s="5">
        <f t="shared" si="0"/>
        <v>4333.1309674176218</v>
      </c>
      <c r="N16" s="1"/>
      <c r="O16" s="28">
        <f t="shared" si="1"/>
        <v>-82.47707758237857</v>
      </c>
    </row>
    <row r="17" spans="1:16" ht="18.95" customHeight="1" x14ac:dyDescent="0.25">
      <c r="A17" s="57"/>
      <c r="B17" s="21">
        <v>15</v>
      </c>
      <c r="C17" s="11">
        <v>15639.99214747644</v>
      </c>
      <c r="D17" s="32">
        <v>10000</v>
      </c>
      <c r="E17" s="9">
        <f t="shared" si="2"/>
        <v>394.79945032335081</v>
      </c>
      <c r="F17" s="9"/>
      <c r="G17" s="9">
        <v>80</v>
      </c>
      <c r="H17" s="18">
        <v>97</v>
      </c>
      <c r="I17" s="18">
        <v>800</v>
      </c>
      <c r="J17" s="24">
        <v>783.72770000000003</v>
      </c>
      <c r="K17" s="20">
        <v>351.23933</v>
      </c>
      <c r="L17" s="17">
        <v>2900</v>
      </c>
      <c r="M17" s="5">
        <f t="shared" si="0"/>
        <v>11046.758627799791</v>
      </c>
      <c r="N17" s="1"/>
      <c r="O17" s="28">
        <f t="shared" si="1"/>
        <v>5639.9921474764396</v>
      </c>
    </row>
    <row r="18" spans="1:16" ht="18.95" customHeight="1" x14ac:dyDescent="0.25">
      <c r="A18" s="57"/>
      <c r="B18" s="21">
        <v>16</v>
      </c>
      <c r="C18" s="11">
        <v>14248.307020686274</v>
      </c>
      <c r="D18" s="31"/>
      <c r="E18" s="9">
        <f t="shared" si="2"/>
        <v>997.38149144803924</v>
      </c>
      <c r="F18" s="9"/>
      <c r="G18" s="9">
        <v>80</v>
      </c>
      <c r="H18" s="18">
        <v>97</v>
      </c>
      <c r="I18" s="18">
        <v>800</v>
      </c>
      <c r="J18" s="24">
        <v>505.41767499999997</v>
      </c>
      <c r="K18" s="20">
        <v>326.15089</v>
      </c>
      <c r="L18" s="17">
        <v>2900</v>
      </c>
      <c r="M18" s="5">
        <f t="shared" si="0"/>
        <v>19954.257077134313</v>
      </c>
      <c r="O18" s="28">
        <f t="shared" si="1"/>
        <v>14248.307020686274</v>
      </c>
    </row>
    <row r="19" spans="1:16" ht="18.95" customHeight="1" thickBot="1" x14ac:dyDescent="0.3">
      <c r="A19" s="57"/>
      <c r="B19" s="21">
        <v>17</v>
      </c>
      <c r="C19" s="9">
        <v>3276.2662063919843</v>
      </c>
      <c r="D19" s="31">
        <v>3250</v>
      </c>
      <c r="E19" s="9"/>
      <c r="F19" s="9"/>
      <c r="G19" s="9">
        <v>80</v>
      </c>
      <c r="H19" s="18">
        <v>97</v>
      </c>
      <c r="I19" s="18">
        <v>800</v>
      </c>
      <c r="J19" s="24">
        <v>363.37209999999999</v>
      </c>
      <c r="K19" s="20">
        <v>0</v>
      </c>
      <c r="L19" s="17">
        <v>2900</v>
      </c>
      <c r="M19" s="5">
        <f t="shared" si="0"/>
        <v>4266.6383063919839</v>
      </c>
      <c r="N19" s="1"/>
      <c r="O19" s="28">
        <f t="shared" si="1"/>
        <v>26.266206391984269</v>
      </c>
      <c r="P19" s="1"/>
    </row>
    <row r="20" spans="1:16" ht="18.95" customHeight="1" thickBot="1" x14ac:dyDescent="0.3">
      <c r="A20" s="57"/>
      <c r="B20" s="21">
        <v>18</v>
      </c>
      <c r="C20" s="9">
        <v>3951.9257958940452</v>
      </c>
      <c r="D20" s="42"/>
      <c r="E20" s="9"/>
      <c r="F20" s="9"/>
      <c r="G20" s="9">
        <v>80</v>
      </c>
      <c r="H20" s="18">
        <v>97</v>
      </c>
      <c r="I20" s="18">
        <v>800</v>
      </c>
      <c r="J20" s="24">
        <v>1030.6555000000001</v>
      </c>
      <c r="K20" s="20">
        <v>263.42953</v>
      </c>
      <c r="L20" s="17">
        <v>2900</v>
      </c>
      <c r="M20" s="5">
        <f t="shared" si="0"/>
        <v>9123.0108258940454</v>
      </c>
      <c r="O20" s="28">
        <f t="shared" si="1"/>
        <v>3951.9257958940452</v>
      </c>
    </row>
    <row r="21" spans="1:16" x14ac:dyDescent="0.25">
      <c r="A21" s="57"/>
      <c r="B21" s="21" t="s">
        <v>10</v>
      </c>
      <c r="C21" s="6">
        <f>SUM(C3:C20)</f>
        <v>118292.01462923954</v>
      </c>
      <c r="D21" s="13">
        <f t="shared" ref="D21:M21" si="3">SUM(D3:D20)</f>
        <v>61023.789999999994</v>
      </c>
      <c r="E21" s="6">
        <f>SUM(E3:E20)</f>
        <v>3551.9907815848119</v>
      </c>
      <c r="F21" s="6">
        <f>SUM(F3:F20)</f>
        <v>0</v>
      </c>
      <c r="G21" s="6">
        <f>SUM(G3:G20)</f>
        <v>1360</v>
      </c>
      <c r="H21" s="6">
        <f>SUM(H3:H20)</f>
        <v>1746</v>
      </c>
      <c r="I21" s="6">
        <f t="shared" si="3"/>
        <v>13840</v>
      </c>
      <c r="J21" s="6">
        <f>SUM(J3:J20)</f>
        <v>10143.863450000003</v>
      </c>
      <c r="K21" s="6">
        <f>SUM(K3:K20)</f>
        <v>3060.8002100000003</v>
      </c>
      <c r="L21" s="6">
        <f t="shared" si="3"/>
        <v>51600</v>
      </c>
      <c r="M21" s="6">
        <f t="shared" si="3"/>
        <v>142570.87907082433</v>
      </c>
    </row>
    <row r="22" spans="1:16" ht="8.25" customHeight="1" x14ac:dyDescent="0.25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</row>
    <row r="23" spans="1:16" x14ac:dyDescent="0.25">
      <c r="A23" s="59" t="s">
        <v>19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1"/>
      <c r="N23" s="48"/>
      <c r="O23" s="48"/>
    </row>
    <row r="24" spans="1:16" ht="15" customHeight="1" x14ac:dyDescent="0.25">
      <c r="A24" s="62" t="s">
        <v>23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  <c r="N24" s="48"/>
      <c r="O24" s="48"/>
    </row>
    <row r="25" spans="1:16" ht="15" customHeight="1" x14ac:dyDescent="0.25">
      <c r="A25" s="62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4"/>
      <c r="N25" s="48"/>
      <c r="O25" s="48"/>
    </row>
    <row r="26" spans="1:16" ht="15" customHeight="1" x14ac:dyDescent="0.25">
      <c r="A26" s="62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4"/>
      <c r="N26" s="48"/>
      <c r="O26" s="48"/>
    </row>
    <row r="27" spans="1:16" ht="15" customHeight="1" x14ac:dyDescent="0.25">
      <c r="A27" s="62" t="s">
        <v>21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4"/>
      <c r="N27" s="48"/>
      <c r="O27" s="48"/>
    </row>
    <row r="28" spans="1:16" ht="15" customHeight="1" x14ac:dyDescent="0.25">
      <c r="A28" s="62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4"/>
      <c r="N28" s="48"/>
      <c r="O28" s="48"/>
    </row>
    <row r="29" spans="1:16" x14ac:dyDescent="0.25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48"/>
      <c r="O29" s="48"/>
    </row>
    <row r="30" spans="1:16" x14ac:dyDescent="0.25">
      <c r="A30" s="48"/>
      <c r="B30" s="48"/>
      <c r="C30" s="48"/>
      <c r="D30" s="49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</row>
  </sheetData>
  <mergeCells count="7">
    <mergeCell ref="A1:M1"/>
    <mergeCell ref="A22:M22"/>
    <mergeCell ref="A3:A21"/>
    <mergeCell ref="A29:M29"/>
    <mergeCell ref="A23:M23"/>
    <mergeCell ref="A24:M26"/>
    <mergeCell ref="A27:M28"/>
  </mergeCells>
  <pageMargins left="0.39370078740157483" right="0" top="0.39370078740157483" bottom="0" header="0.31496062992125984" footer="0.31496062992125984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zoomScaleNormal="100" workbookViewId="0">
      <selection activeCell="A24" sqref="A24:M26"/>
    </sheetView>
  </sheetViews>
  <sheetFormatPr defaultRowHeight="15" x14ac:dyDescent="0.25"/>
  <cols>
    <col min="1" max="1" width="5" customWidth="1"/>
    <col min="2" max="2" width="8.5703125" bestFit="1" customWidth="1"/>
    <col min="3" max="3" width="13.5703125" bestFit="1" customWidth="1"/>
    <col min="4" max="4" width="11.140625" customWidth="1"/>
    <col min="5" max="5" width="10.42578125" bestFit="1" customWidth="1"/>
    <col min="6" max="6" width="11.42578125" hidden="1" customWidth="1"/>
    <col min="7" max="7" width="11.140625" bestFit="1" customWidth="1"/>
    <col min="8" max="8" width="10.42578125" bestFit="1" customWidth="1"/>
    <col min="9" max="9" width="11.42578125" customWidth="1"/>
    <col min="10" max="10" width="11.42578125" bestFit="1" customWidth="1"/>
    <col min="11" max="11" width="10.42578125" bestFit="1" customWidth="1"/>
    <col min="12" max="12" width="11.42578125" bestFit="1" customWidth="1"/>
    <col min="13" max="13" width="16.28515625" customWidth="1"/>
    <col min="14" max="14" width="0.85546875" customWidth="1"/>
    <col min="15" max="15" width="13.28515625" style="28" bestFit="1" customWidth="1"/>
    <col min="22" max="22" width="16.28515625" bestFit="1" customWidth="1"/>
  </cols>
  <sheetData>
    <row r="1" spans="1:26" x14ac:dyDescent="0.25">
      <c r="A1" s="55" t="s">
        <v>22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26" ht="59.25" customHeight="1" x14ac:dyDescent="0.25">
      <c r="A2" s="2" t="s">
        <v>0</v>
      </c>
      <c r="B2" s="22" t="s">
        <v>2</v>
      </c>
      <c r="C2" s="3" t="s">
        <v>9</v>
      </c>
      <c r="D2" s="3" t="s">
        <v>8</v>
      </c>
      <c r="E2" s="3" t="s">
        <v>18</v>
      </c>
      <c r="F2" s="3" t="s">
        <v>20</v>
      </c>
      <c r="G2" s="43" t="s">
        <v>17</v>
      </c>
      <c r="H2" s="3" t="s">
        <v>12</v>
      </c>
      <c r="I2" s="3" t="s">
        <v>15</v>
      </c>
      <c r="J2" s="23" t="s">
        <v>16</v>
      </c>
      <c r="K2" s="3" t="s">
        <v>7</v>
      </c>
      <c r="L2" s="3" t="s">
        <v>13</v>
      </c>
      <c r="M2" s="4" t="s">
        <v>6</v>
      </c>
      <c r="O2" s="40" t="s">
        <v>14</v>
      </c>
    </row>
    <row r="3" spans="1:26" ht="18.95" customHeight="1" x14ac:dyDescent="0.25">
      <c r="A3" s="57" t="s">
        <v>3</v>
      </c>
      <c r="B3" s="21">
        <v>1</v>
      </c>
      <c r="C3" s="8">
        <v>4240.8154884000005</v>
      </c>
      <c r="D3" s="39">
        <v>4240.32</v>
      </c>
      <c r="E3" s="9"/>
      <c r="F3" s="9"/>
      <c r="G3" s="9">
        <v>80</v>
      </c>
      <c r="H3" s="15">
        <v>97</v>
      </c>
      <c r="I3" s="15">
        <v>2000</v>
      </c>
      <c r="J3" s="24">
        <v>61.938275000000004</v>
      </c>
      <c r="K3" s="15">
        <v>37.63279</v>
      </c>
      <c r="L3" s="16">
        <v>3500</v>
      </c>
      <c r="M3" s="5">
        <f t="shared" ref="M3:M20" si="0">C3-D3+E3+H3+K3+L3+I3+J3+F3+G3</f>
        <v>5777.0665534000018</v>
      </c>
      <c r="O3" s="28">
        <f>C3-D3</f>
        <v>0.49548840000079508</v>
      </c>
      <c r="Q3" s="1"/>
    </row>
    <row r="4" spans="1:26" ht="18.95" customHeight="1" x14ac:dyDescent="0.25">
      <c r="A4" s="57"/>
      <c r="B4" s="21">
        <v>2</v>
      </c>
      <c r="C4" s="8">
        <v>5026.2926316023913</v>
      </c>
      <c r="D4" s="33">
        <v>5040</v>
      </c>
      <c r="E4" s="9"/>
      <c r="F4" s="9"/>
      <c r="G4" s="9">
        <v>80</v>
      </c>
      <c r="H4" s="15">
        <v>97</v>
      </c>
      <c r="I4" s="15">
        <v>2000</v>
      </c>
      <c r="J4" s="24">
        <v>1319.7015999999999</v>
      </c>
      <c r="K4" s="15">
        <v>87.80980000000001</v>
      </c>
      <c r="L4" s="16">
        <v>3500</v>
      </c>
      <c r="M4" s="5">
        <f t="shared" si="0"/>
        <v>7070.8040316023908</v>
      </c>
      <c r="O4" s="28">
        <f t="shared" ref="O4:O20" si="1">C4-D4</f>
        <v>-13.707368397608661</v>
      </c>
      <c r="V4" s="41"/>
    </row>
    <row r="5" spans="1:26" ht="18.95" customHeight="1" x14ac:dyDescent="0.25">
      <c r="A5" s="57"/>
      <c r="B5" s="21">
        <v>3</v>
      </c>
      <c r="C5" s="8">
        <v>9353.1866696261513</v>
      </c>
      <c r="D5" s="34">
        <v>9533</v>
      </c>
      <c r="E5" s="9"/>
      <c r="F5" s="9"/>
      <c r="G5" s="9">
        <v>80</v>
      </c>
      <c r="H5" s="15">
        <v>97</v>
      </c>
      <c r="I5" s="15">
        <v>2000</v>
      </c>
      <c r="J5" s="24">
        <v>756.47477500000002</v>
      </c>
      <c r="K5" s="15">
        <v>238.34096000000002</v>
      </c>
      <c r="L5" s="16">
        <v>3500</v>
      </c>
      <c r="M5" s="5">
        <f t="shared" si="0"/>
        <v>6492.0024046261506</v>
      </c>
      <c r="O5" s="28">
        <f t="shared" si="1"/>
        <v>-179.81333037384866</v>
      </c>
    </row>
    <row r="6" spans="1:26" ht="18.95" customHeight="1" x14ac:dyDescent="0.25">
      <c r="A6" s="57"/>
      <c r="B6" s="21">
        <v>4</v>
      </c>
      <c r="C6" s="8">
        <v>4855.734936436028</v>
      </c>
      <c r="D6" s="27">
        <v>4855</v>
      </c>
      <c r="E6" s="9"/>
      <c r="F6" s="9"/>
      <c r="G6" s="9">
        <v>80</v>
      </c>
      <c r="H6" s="15">
        <v>97</v>
      </c>
      <c r="I6" s="15">
        <v>2000</v>
      </c>
      <c r="J6" s="24">
        <v>765.55902500000002</v>
      </c>
      <c r="K6" s="15">
        <v>401.41647</v>
      </c>
      <c r="L6" s="16">
        <v>3500</v>
      </c>
      <c r="M6" s="5">
        <f t="shared" si="0"/>
        <v>6844.7104314360276</v>
      </c>
      <c r="O6" s="28">
        <f t="shared" si="1"/>
        <v>0.7349364360279651</v>
      </c>
      <c r="S6" s="1"/>
      <c r="V6" s="1"/>
      <c r="Z6" s="1"/>
    </row>
    <row r="7" spans="1:26" ht="18.95" customHeight="1" x14ac:dyDescent="0.25">
      <c r="A7" s="57"/>
      <c r="B7" s="21">
        <v>5</v>
      </c>
      <c r="C7" s="8">
        <v>5084.5712052760091</v>
      </c>
      <c r="D7" s="34">
        <v>5084.57</v>
      </c>
      <c r="E7" s="9"/>
      <c r="F7" s="9"/>
      <c r="G7" s="9">
        <v>80</v>
      </c>
      <c r="H7" s="15">
        <v>97</v>
      </c>
      <c r="I7" s="15">
        <v>2000</v>
      </c>
      <c r="J7" s="24">
        <v>1024.8747249999999</v>
      </c>
      <c r="K7" s="15">
        <v>514.31484</v>
      </c>
      <c r="L7" s="16">
        <v>3500</v>
      </c>
      <c r="M7" s="5">
        <f t="shared" si="0"/>
        <v>7216.1907702760091</v>
      </c>
      <c r="O7" s="28">
        <f t="shared" si="1"/>
        <v>1.20527600938658E-3</v>
      </c>
    </row>
    <row r="8" spans="1:26" ht="18.95" customHeight="1" x14ac:dyDescent="0.25">
      <c r="A8" s="57"/>
      <c r="B8" s="21">
        <v>6</v>
      </c>
      <c r="C8" s="8">
        <v>4541.8946215699998</v>
      </c>
      <c r="D8" s="27">
        <v>4542</v>
      </c>
      <c r="E8" s="9"/>
      <c r="F8" s="9"/>
      <c r="G8" s="9">
        <v>80</v>
      </c>
      <c r="H8" s="15">
        <v>97</v>
      </c>
      <c r="I8" s="15">
        <v>2000</v>
      </c>
      <c r="J8" s="24">
        <v>438.52409999999998</v>
      </c>
      <c r="K8" s="15">
        <v>75.26558</v>
      </c>
      <c r="L8" s="16">
        <v>3500</v>
      </c>
      <c r="M8" s="5">
        <f t="shared" si="0"/>
        <v>6190.6843015699997</v>
      </c>
      <c r="O8" s="28">
        <f t="shared" si="1"/>
        <v>-0.10537843000020075</v>
      </c>
      <c r="P8" s="1"/>
      <c r="Q8" s="1"/>
    </row>
    <row r="9" spans="1:26" ht="18.95" customHeight="1" x14ac:dyDescent="0.25">
      <c r="A9" s="57"/>
      <c r="B9" s="21">
        <v>7</v>
      </c>
      <c r="C9" s="8">
        <v>6232.538300486267</v>
      </c>
      <c r="D9" s="32">
        <v>4900</v>
      </c>
      <c r="E9" s="9">
        <f t="shared" ref="E9" si="2">(C9-D9)*0.07</f>
        <v>93.277681034038693</v>
      </c>
      <c r="F9" s="9"/>
      <c r="G9" s="9">
        <v>80</v>
      </c>
      <c r="H9" s="15">
        <v>97</v>
      </c>
      <c r="I9" s="15">
        <v>2000</v>
      </c>
      <c r="J9" s="24">
        <v>539.27719999999999</v>
      </c>
      <c r="K9" s="15">
        <v>225.79674</v>
      </c>
      <c r="L9" s="16">
        <v>3500</v>
      </c>
      <c r="M9" s="5">
        <f t="shared" si="0"/>
        <v>7867.8899215203055</v>
      </c>
      <c r="O9" s="28">
        <f t="shared" si="1"/>
        <v>1332.538300486267</v>
      </c>
    </row>
    <row r="10" spans="1:26" ht="18.95" customHeight="1" x14ac:dyDescent="0.25">
      <c r="A10" s="57"/>
      <c r="B10" s="21">
        <v>8</v>
      </c>
      <c r="C10" s="8">
        <v>4736.5334966647761</v>
      </c>
      <c r="D10" s="33">
        <v>4740</v>
      </c>
      <c r="E10" s="9"/>
      <c r="F10" s="9"/>
      <c r="G10" s="9">
        <v>80</v>
      </c>
      <c r="H10" s="15">
        <v>97</v>
      </c>
      <c r="I10" s="15">
        <v>2000</v>
      </c>
      <c r="J10" s="24">
        <v>919.99214999999992</v>
      </c>
      <c r="K10" s="15">
        <v>50.177010000000003</v>
      </c>
      <c r="L10" s="16">
        <v>3500</v>
      </c>
      <c r="M10" s="5">
        <f t="shared" si="0"/>
        <v>6643.7026566647764</v>
      </c>
      <c r="O10" s="28">
        <f t="shared" si="1"/>
        <v>-3.4665033352239334</v>
      </c>
    </row>
    <row r="11" spans="1:26" ht="18.95" customHeight="1" x14ac:dyDescent="0.25">
      <c r="A11" s="57"/>
      <c r="B11" s="21">
        <v>9</v>
      </c>
      <c r="C11" s="8">
        <v>5556.9848115014111</v>
      </c>
      <c r="D11" s="33"/>
      <c r="E11" s="9"/>
      <c r="F11" s="9"/>
      <c r="G11" s="9">
        <v>80</v>
      </c>
      <c r="H11" s="15">
        <v>97</v>
      </c>
      <c r="I11" s="15">
        <v>2000</v>
      </c>
      <c r="J11" s="24">
        <v>1702.8942</v>
      </c>
      <c r="K11" s="15">
        <v>188.16395</v>
      </c>
      <c r="L11" s="16">
        <v>3500</v>
      </c>
      <c r="M11" s="5">
        <f t="shared" si="0"/>
        <v>13125.042961501413</v>
      </c>
      <c r="O11" s="28">
        <f t="shared" si="1"/>
        <v>5556.9848115014111</v>
      </c>
    </row>
    <row r="12" spans="1:26" ht="18.95" customHeight="1" x14ac:dyDescent="0.25">
      <c r="A12" s="57"/>
      <c r="B12" s="21">
        <v>10</v>
      </c>
      <c r="C12" s="8">
        <v>5249.4069486589688</v>
      </c>
      <c r="D12" s="33">
        <v>5250</v>
      </c>
      <c r="E12" s="9"/>
      <c r="F12" s="9"/>
      <c r="G12" s="9">
        <v>80</v>
      </c>
      <c r="H12" s="15">
        <v>97</v>
      </c>
      <c r="I12" s="15">
        <v>2000</v>
      </c>
      <c r="J12" s="24">
        <v>960.45862499999998</v>
      </c>
      <c r="K12" s="15">
        <v>326.15089</v>
      </c>
      <c r="L12" s="16">
        <v>3500</v>
      </c>
      <c r="M12" s="5">
        <f t="shared" si="0"/>
        <v>6963.0164636589689</v>
      </c>
      <c r="O12" s="28">
        <f t="shared" si="1"/>
        <v>-0.59305134103124146</v>
      </c>
    </row>
    <row r="13" spans="1:26" ht="18.95" customHeight="1" x14ac:dyDescent="0.25">
      <c r="A13" s="57"/>
      <c r="B13" s="21">
        <v>11</v>
      </c>
      <c r="C13" s="8">
        <v>5379.2564259141982</v>
      </c>
      <c r="D13" s="34">
        <v>5379.26</v>
      </c>
      <c r="E13" s="9"/>
      <c r="F13" s="9"/>
      <c r="G13" s="9">
        <v>80</v>
      </c>
      <c r="H13" s="15">
        <v>97</v>
      </c>
      <c r="I13" s="15">
        <v>2000</v>
      </c>
      <c r="J13" s="24">
        <v>1195.8246999999999</v>
      </c>
      <c r="K13" s="15">
        <v>476.68205</v>
      </c>
      <c r="L13" s="16">
        <v>3500</v>
      </c>
      <c r="M13" s="5">
        <f t="shared" si="0"/>
        <v>7349.5031759141975</v>
      </c>
      <c r="N13" t="s">
        <v>11</v>
      </c>
      <c r="O13" s="28">
        <f t="shared" si="1"/>
        <v>-3.5740858020290034E-3</v>
      </c>
    </row>
    <row r="14" spans="1:26" ht="18.95" customHeight="1" x14ac:dyDescent="0.25">
      <c r="A14" s="57"/>
      <c r="B14" s="21">
        <v>12</v>
      </c>
      <c r="C14" s="8">
        <v>4721.1452880000006</v>
      </c>
      <c r="D14" s="33">
        <v>4770</v>
      </c>
      <c r="E14" s="9"/>
      <c r="F14" s="9"/>
      <c r="G14" s="9">
        <v>80</v>
      </c>
      <c r="H14" s="15">
        <v>97</v>
      </c>
      <c r="I14" s="15">
        <v>2000</v>
      </c>
      <c r="J14" s="24">
        <v>619.38432499999999</v>
      </c>
      <c r="K14" s="15">
        <v>464.13783000000006</v>
      </c>
      <c r="L14" s="16">
        <v>3500</v>
      </c>
      <c r="M14" s="5">
        <f t="shared" si="0"/>
        <v>6711.6674430000012</v>
      </c>
      <c r="O14" s="28">
        <f t="shared" si="1"/>
        <v>-48.854711999999381</v>
      </c>
    </row>
    <row r="15" spans="1:26" ht="18.95" customHeight="1" x14ac:dyDescent="0.25">
      <c r="A15" s="57"/>
      <c r="B15" s="21">
        <v>13</v>
      </c>
      <c r="C15" s="8">
        <v>4439.6505752999983</v>
      </c>
      <c r="D15" s="27">
        <v>4440</v>
      </c>
      <c r="E15" s="9"/>
      <c r="F15" s="9"/>
      <c r="G15" s="9">
        <v>80</v>
      </c>
      <c r="H15" s="15">
        <v>97</v>
      </c>
      <c r="I15" s="15">
        <v>2000</v>
      </c>
      <c r="J15" s="24">
        <v>510.37262500000003</v>
      </c>
      <c r="K15" s="15">
        <v>263.42953</v>
      </c>
      <c r="L15" s="16">
        <v>3500</v>
      </c>
      <c r="M15" s="5">
        <f t="shared" si="0"/>
        <v>6450.4527302999977</v>
      </c>
      <c r="O15" s="28">
        <f t="shared" si="1"/>
        <v>-0.34942470000169124</v>
      </c>
      <c r="R15" s="46"/>
    </row>
    <row r="16" spans="1:26" ht="18.95" customHeight="1" x14ac:dyDescent="0.25">
      <c r="A16" s="57"/>
      <c r="B16" s="21">
        <v>14</v>
      </c>
      <c r="C16" s="8">
        <v>5341.4374390186813</v>
      </c>
      <c r="D16" s="27">
        <v>5345</v>
      </c>
      <c r="E16" s="9"/>
      <c r="F16" s="9"/>
      <c r="G16" s="9">
        <v>80</v>
      </c>
      <c r="H16" s="15">
        <v>97</v>
      </c>
      <c r="I16" s="15">
        <v>2000</v>
      </c>
      <c r="J16" s="24">
        <v>1218.1226750000001</v>
      </c>
      <c r="K16" s="15">
        <v>200.70817</v>
      </c>
      <c r="L16" s="16">
        <v>3500</v>
      </c>
      <c r="M16" s="5">
        <f t="shared" si="0"/>
        <v>7092.2682840186808</v>
      </c>
      <c r="O16" s="28">
        <f t="shared" si="1"/>
        <v>-3.5625609813187111</v>
      </c>
    </row>
    <row r="17" spans="1:21" ht="18.95" customHeight="1" x14ac:dyDescent="0.25">
      <c r="A17" s="57"/>
      <c r="B17" s="21">
        <v>15</v>
      </c>
      <c r="C17" s="8">
        <v>4370.3205398044956</v>
      </c>
      <c r="D17" s="32">
        <v>4371</v>
      </c>
      <c r="E17" s="9"/>
      <c r="F17" s="9"/>
      <c r="G17" s="9">
        <v>80</v>
      </c>
      <c r="H17" s="15">
        <v>97</v>
      </c>
      <c r="I17" s="15">
        <v>2000</v>
      </c>
      <c r="J17" s="24">
        <v>772.991625</v>
      </c>
      <c r="K17" s="15">
        <v>0</v>
      </c>
      <c r="L17" s="16">
        <v>3500</v>
      </c>
      <c r="M17" s="5">
        <f t="shared" si="0"/>
        <v>6449.3121648044953</v>
      </c>
      <c r="O17" s="28">
        <f t="shared" si="1"/>
        <v>-0.67946019550436176</v>
      </c>
    </row>
    <row r="18" spans="1:21" ht="18.95" customHeight="1" x14ac:dyDescent="0.25">
      <c r="A18" s="57"/>
      <c r="B18" s="21">
        <v>16</v>
      </c>
      <c r="C18" s="8">
        <v>5338.6656033059526</v>
      </c>
      <c r="D18" s="35">
        <v>5500</v>
      </c>
      <c r="E18" s="9"/>
      <c r="F18" s="9"/>
      <c r="G18" s="9">
        <v>80</v>
      </c>
      <c r="H18" s="15">
        <v>97</v>
      </c>
      <c r="I18" s="15">
        <v>2000</v>
      </c>
      <c r="J18" s="24">
        <v>938.16082500000005</v>
      </c>
      <c r="K18" s="15">
        <v>551.94763</v>
      </c>
      <c r="L18" s="16">
        <v>3500</v>
      </c>
      <c r="M18" s="5">
        <f t="shared" si="0"/>
        <v>7005.7740583059522</v>
      </c>
      <c r="O18" s="28">
        <f>C18-D18-2400</f>
        <v>-2561.3343966940474</v>
      </c>
    </row>
    <row r="19" spans="1:21" ht="18.95" customHeight="1" x14ac:dyDescent="0.25">
      <c r="A19" s="57"/>
      <c r="B19" s="21">
        <v>17</v>
      </c>
      <c r="C19" s="8">
        <v>5800.4129215134653</v>
      </c>
      <c r="D19" s="34">
        <v>5800</v>
      </c>
      <c r="E19" s="9"/>
      <c r="F19" s="9"/>
      <c r="G19" s="9">
        <v>80</v>
      </c>
      <c r="H19" s="15">
        <v>97</v>
      </c>
      <c r="I19" s="15">
        <v>2000</v>
      </c>
      <c r="J19" s="24">
        <v>1944.0410499999998</v>
      </c>
      <c r="K19" s="15">
        <v>313.60654000000005</v>
      </c>
      <c r="L19" s="16">
        <v>3500</v>
      </c>
      <c r="M19" s="5">
        <f t="shared" si="0"/>
        <v>7935.0605115134658</v>
      </c>
      <c r="O19" s="28">
        <f t="shared" si="1"/>
        <v>0.41292151346533501</v>
      </c>
    </row>
    <row r="20" spans="1:21" ht="18.95" customHeight="1" x14ac:dyDescent="0.25">
      <c r="A20" s="57"/>
      <c r="B20" s="21">
        <v>18</v>
      </c>
      <c r="C20" s="8">
        <v>4942.7596091829464</v>
      </c>
      <c r="D20" s="33"/>
      <c r="E20" s="9"/>
      <c r="F20" s="9"/>
      <c r="G20" s="9">
        <v>80</v>
      </c>
      <c r="H20" s="15">
        <v>97</v>
      </c>
      <c r="I20" s="15">
        <v>2000</v>
      </c>
      <c r="J20" s="24">
        <v>1117.3694</v>
      </c>
      <c r="K20" s="15">
        <v>351.23933</v>
      </c>
      <c r="L20" s="16">
        <v>3500</v>
      </c>
      <c r="M20" s="5">
        <f t="shared" si="0"/>
        <v>12088.368339182947</v>
      </c>
      <c r="O20" s="28">
        <f t="shared" si="1"/>
        <v>4942.7596091829464</v>
      </c>
    </row>
    <row r="21" spans="1:21" x14ac:dyDescent="0.25">
      <c r="A21" s="57"/>
      <c r="B21" s="21" t="s">
        <v>10</v>
      </c>
      <c r="C21" s="6">
        <f t="shared" ref="C21:M21" si="3">SUM(C3:C20)</f>
        <v>95211.607512261733</v>
      </c>
      <c r="D21" s="6">
        <f t="shared" si="3"/>
        <v>83790.149999999994</v>
      </c>
      <c r="E21" s="6">
        <f t="shared" si="3"/>
        <v>93.277681034038693</v>
      </c>
      <c r="F21" s="6">
        <f t="shared" si="3"/>
        <v>0</v>
      </c>
      <c r="G21" s="6">
        <f t="shared" si="3"/>
        <v>1440</v>
      </c>
      <c r="H21" s="6">
        <f t="shared" si="3"/>
        <v>1746</v>
      </c>
      <c r="I21" s="6">
        <f t="shared" si="3"/>
        <v>36000</v>
      </c>
      <c r="J21" s="6">
        <f t="shared" si="3"/>
        <v>16805.961900000002</v>
      </c>
      <c r="K21" s="6">
        <f t="shared" si="3"/>
        <v>4766.8201099999997</v>
      </c>
      <c r="L21" s="6">
        <f t="shared" si="3"/>
        <v>63000</v>
      </c>
      <c r="M21" s="6">
        <f t="shared" si="3"/>
        <v>135273.51720329575</v>
      </c>
    </row>
    <row r="22" spans="1:21" ht="8.25" customHeight="1" x14ac:dyDescent="0.25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</row>
    <row r="23" spans="1:21" x14ac:dyDescent="0.25">
      <c r="A23" s="59" t="s">
        <v>19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1"/>
      <c r="N23" s="50"/>
      <c r="O23" s="50"/>
      <c r="P23" s="50"/>
      <c r="Q23" s="48"/>
      <c r="R23" s="48"/>
      <c r="S23" s="48"/>
      <c r="T23" s="48"/>
      <c r="U23" s="48"/>
    </row>
    <row r="24" spans="1:21" ht="15" customHeight="1" x14ac:dyDescent="0.25">
      <c r="A24" s="62" t="s">
        <v>23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  <c r="N24" s="50"/>
      <c r="O24" s="50"/>
      <c r="P24" s="50"/>
      <c r="Q24" s="48"/>
      <c r="R24" s="48"/>
      <c r="S24" s="48"/>
      <c r="T24" s="48"/>
      <c r="U24" s="48"/>
    </row>
    <row r="25" spans="1:21" x14ac:dyDescent="0.25">
      <c r="A25" s="62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4"/>
      <c r="N25" s="50"/>
      <c r="O25" s="50"/>
      <c r="P25" s="50"/>
      <c r="Q25" s="48"/>
      <c r="R25" s="48"/>
      <c r="S25" s="48"/>
      <c r="T25" s="48"/>
      <c r="U25" s="48"/>
    </row>
    <row r="26" spans="1:21" x14ac:dyDescent="0.25">
      <c r="A26" s="62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4"/>
      <c r="N26" s="50"/>
      <c r="O26" s="50"/>
      <c r="P26" s="50"/>
      <c r="Q26" s="48"/>
      <c r="R26" s="48"/>
      <c r="S26" s="48"/>
      <c r="T26" s="48"/>
      <c r="U26" s="48"/>
    </row>
    <row r="27" spans="1:21" ht="15" customHeight="1" x14ac:dyDescent="0.25">
      <c r="A27" s="62" t="s">
        <v>21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4"/>
      <c r="N27" s="50"/>
      <c r="O27" s="50"/>
      <c r="P27" s="50"/>
      <c r="Q27" s="48"/>
      <c r="R27" s="48"/>
      <c r="S27" s="48"/>
      <c r="T27" s="48"/>
      <c r="U27" s="48"/>
    </row>
    <row r="28" spans="1:21" ht="15" customHeight="1" x14ac:dyDescent="0.25">
      <c r="A28" s="62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4"/>
      <c r="N28" s="50"/>
      <c r="O28" s="50"/>
      <c r="P28" s="50"/>
      <c r="Q28" s="48"/>
      <c r="R28" s="48"/>
      <c r="S28" s="48"/>
      <c r="T28" s="48"/>
      <c r="U28" s="48"/>
    </row>
    <row r="29" spans="1:21" x14ac:dyDescent="0.25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0"/>
      <c r="O29" s="50"/>
      <c r="P29" s="50"/>
      <c r="Q29" s="48"/>
      <c r="R29" s="48"/>
      <c r="S29" s="48"/>
      <c r="T29" s="48"/>
      <c r="U29" s="48"/>
    </row>
    <row r="30" spans="1:21" ht="15" customHeight="1" x14ac:dyDescent="0.25">
      <c r="A30" s="50"/>
      <c r="B30" s="50"/>
      <c r="C30" s="50"/>
      <c r="D30" s="51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48"/>
      <c r="R30" s="48"/>
      <c r="S30" s="48"/>
      <c r="T30" s="48"/>
      <c r="U30" s="48"/>
    </row>
    <row r="31" spans="1:21" ht="15" customHeight="1" x14ac:dyDescent="0.25">
      <c r="D31" s="14"/>
    </row>
    <row r="32" spans="1:21" x14ac:dyDescent="0.25">
      <c r="D32" s="14"/>
    </row>
    <row r="33" spans="4:4" x14ac:dyDescent="0.25">
      <c r="D33" s="14"/>
    </row>
  </sheetData>
  <mergeCells count="7">
    <mergeCell ref="A1:M1"/>
    <mergeCell ref="A22:M22"/>
    <mergeCell ref="A3:A21"/>
    <mergeCell ref="A29:M29"/>
    <mergeCell ref="A24:M26"/>
    <mergeCell ref="A23:M23"/>
    <mergeCell ref="A27:M28"/>
  </mergeCells>
  <pageMargins left="0.47244094488188981" right="0" top="0.39370078740157483" bottom="0.19685039370078741" header="0" footer="0"/>
  <pageSetup paperSize="9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zoomScaleNormal="100" workbookViewId="0">
      <selection activeCell="E8" sqref="E8"/>
    </sheetView>
  </sheetViews>
  <sheetFormatPr defaultRowHeight="15" x14ac:dyDescent="0.25"/>
  <cols>
    <col min="1" max="1" width="5" customWidth="1"/>
    <col min="2" max="2" width="8.5703125" bestFit="1" customWidth="1"/>
    <col min="3" max="3" width="13.5703125" bestFit="1" customWidth="1"/>
    <col min="4" max="4" width="13.140625" customWidth="1"/>
    <col min="5" max="5" width="10.42578125" bestFit="1" customWidth="1"/>
    <col min="6" max="6" width="11.7109375" hidden="1" customWidth="1"/>
    <col min="7" max="7" width="11.140625" bestFit="1" customWidth="1"/>
    <col min="8" max="8" width="10.42578125" bestFit="1" customWidth="1"/>
    <col min="9" max="9" width="11.42578125" customWidth="1"/>
    <col min="10" max="10" width="11.140625" customWidth="1"/>
    <col min="11" max="12" width="11.42578125" bestFit="1" customWidth="1"/>
    <col min="13" max="13" width="15.5703125" customWidth="1"/>
    <col min="14" max="14" width="1" customWidth="1"/>
    <col min="15" max="15" width="17.42578125" style="28" bestFit="1" customWidth="1"/>
    <col min="16" max="16" width="18.42578125" bestFit="1" customWidth="1"/>
  </cols>
  <sheetData>
    <row r="1" spans="1:21" x14ac:dyDescent="0.25">
      <c r="A1" s="55" t="s">
        <v>22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21" ht="60" x14ac:dyDescent="0.25">
      <c r="A2" s="2" t="s">
        <v>0</v>
      </c>
      <c r="B2" s="22" t="s">
        <v>2</v>
      </c>
      <c r="C2" s="3" t="s">
        <v>9</v>
      </c>
      <c r="D2" s="3" t="s">
        <v>8</v>
      </c>
      <c r="E2" s="3" t="s">
        <v>18</v>
      </c>
      <c r="F2" s="3" t="s">
        <v>20</v>
      </c>
      <c r="G2" s="43" t="s">
        <v>17</v>
      </c>
      <c r="H2" s="3" t="s">
        <v>12</v>
      </c>
      <c r="I2" s="3" t="s">
        <v>15</v>
      </c>
      <c r="J2" s="23" t="s">
        <v>16</v>
      </c>
      <c r="K2" s="3" t="s">
        <v>7</v>
      </c>
      <c r="L2" s="3" t="s">
        <v>13</v>
      </c>
      <c r="M2" s="4" t="s">
        <v>6</v>
      </c>
      <c r="O2" s="40" t="s">
        <v>14</v>
      </c>
    </row>
    <row r="3" spans="1:21" ht="18.95" customHeight="1" x14ac:dyDescent="0.25">
      <c r="A3" s="57" t="s">
        <v>4</v>
      </c>
      <c r="B3" s="21">
        <v>1</v>
      </c>
      <c r="C3" s="9">
        <v>4900.6638124801302</v>
      </c>
      <c r="D3" s="10">
        <v>4900</v>
      </c>
      <c r="E3" s="9"/>
      <c r="F3" s="9"/>
      <c r="G3" s="9">
        <v>80</v>
      </c>
      <c r="H3" s="15">
        <v>97</v>
      </c>
      <c r="I3" s="15">
        <v>2000</v>
      </c>
      <c r="J3" s="15">
        <v>1199.1281750000001</v>
      </c>
      <c r="K3" s="18">
        <v>12.544220000000001</v>
      </c>
      <c r="L3" s="16">
        <v>3500</v>
      </c>
      <c r="M3" s="5">
        <f>C3-D3+E3+H3+K3+L3+I3+J3+F3+G3</f>
        <v>6889.3362074801298</v>
      </c>
      <c r="O3" s="28">
        <f>C3-D3</f>
        <v>0.66381248013021832</v>
      </c>
      <c r="R3" s="1"/>
    </row>
    <row r="4" spans="1:21" ht="18.95" customHeight="1" x14ac:dyDescent="0.25">
      <c r="A4" s="57"/>
      <c r="B4" s="21">
        <v>2</v>
      </c>
      <c r="C4" s="9">
        <v>4343.3254436487514</v>
      </c>
      <c r="D4" s="10">
        <v>4345</v>
      </c>
      <c r="E4" s="9"/>
      <c r="F4" s="9"/>
      <c r="G4" s="9">
        <v>80</v>
      </c>
      <c r="H4" s="15">
        <v>97</v>
      </c>
      <c r="I4" s="15">
        <v>2000</v>
      </c>
      <c r="J4" s="15">
        <v>310.5179</v>
      </c>
      <c r="K4" s="18">
        <v>163.07538</v>
      </c>
      <c r="L4" s="16">
        <v>3500</v>
      </c>
      <c r="M4" s="5">
        <f t="shared" ref="M4:M20" si="0">C4-D4+E4+H4+K4+L4+I4+J4+F4+G4</f>
        <v>6148.9187236487514</v>
      </c>
      <c r="O4" s="28">
        <f t="shared" ref="O4:O20" si="1">C4-D4</f>
        <v>-1.6745563512486115</v>
      </c>
      <c r="P4" s="46"/>
      <c r="U4" s="1"/>
    </row>
    <row r="5" spans="1:21" ht="18.95" customHeight="1" x14ac:dyDescent="0.25">
      <c r="A5" s="57"/>
      <c r="B5" s="21">
        <v>3</v>
      </c>
      <c r="C5" s="9">
        <v>4766.570307586444</v>
      </c>
      <c r="D5" s="36">
        <v>4766</v>
      </c>
      <c r="E5" s="9"/>
      <c r="F5" s="9"/>
      <c r="G5" s="9">
        <v>80</v>
      </c>
      <c r="H5" s="15">
        <v>97</v>
      </c>
      <c r="I5" s="15">
        <v>2000</v>
      </c>
      <c r="J5" s="15">
        <v>1071.121975</v>
      </c>
      <c r="K5" s="18">
        <v>125.44259</v>
      </c>
      <c r="L5" s="16">
        <v>3500</v>
      </c>
      <c r="M5" s="5">
        <f t="shared" si="0"/>
        <v>6874.1348725864445</v>
      </c>
      <c r="O5" s="28">
        <f t="shared" si="1"/>
        <v>0.57030758644395974</v>
      </c>
    </row>
    <row r="6" spans="1:21" ht="18.95" customHeight="1" x14ac:dyDescent="0.25">
      <c r="A6" s="57"/>
      <c r="B6" s="21">
        <v>4</v>
      </c>
      <c r="C6" s="9">
        <v>4731.8682266670849</v>
      </c>
      <c r="D6" s="37">
        <v>4732</v>
      </c>
      <c r="E6" s="9"/>
      <c r="F6" s="9"/>
      <c r="G6" s="9">
        <v>80</v>
      </c>
      <c r="H6" s="15">
        <v>97</v>
      </c>
      <c r="I6" s="15">
        <v>2000</v>
      </c>
      <c r="J6" s="15">
        <v>583.872975</v>
      </c>
      <c r="K6" s="18">
        <v>413.96069000000006</v>
      </c>
      <c r="L6" s="16">
        <v>3500</v>
      </c>
      <c r="M6" s="5">
        <f t="shared" si="0"/>
        <v>6674.701891667085</v>
      </c>
      <c r="O6" s="28">
        <f t="shared" si="1"/>
        <v>-0.13177333291514515</v>
      </c>
    </row>
    <row r="7" spans="1:21" ht="18.95" customHeight="1" x14ac:dyDescent="0.25">
      <c r="A7" s="57"/>
      <c r="B7" s="21">
        <v>5</v>
      </c>
      <c r="C7" s="9">
        <v>5331.4689413862188</v>
      </c>
      <c r="D7" s="37"/>
      <c r="E7" s="9"/>
      <c r="F7" s="9"/>
      <c r="G7" s="9">
        <v>80</v>
      </c>
      <c r="H7" s="15">
        <v>97</v>
      </c>
      <c r="I7" s="15">
        <v>2000</v>
      </c>
      <c r="J7" s="15">
        <v>986.05989999999997</v>
      </c>
      <c r="K7" s="18">
        <v>514.31484</v>
      </c>
      <c r="L7" s="16">
        <v>3500</v>
      </c>
      <c r="M7" s="5">
        <f t="shared" si="0"/>
        <v>12508.843681386219</v>
      </c>
      <c r="O7" s="28">
        <f t="shared" si="1"/>
        <v>5331.4689413862188</v>
      </c>
      <c r="P7" s="25"/>
      <c r="R7" s="1"/>
    </row>
    <row r="8" spans="1:21" ht="18.95" customHeight="1" x14ac:dyDescent="0.25">
      <c r="A8" s="57"/>
      <c r="B8" s="21">
        <v>6</v>
      </c>
      <c r="C8" s="9">
        <v>9427.6592367008998</v>
      </c>
      <c r="D8" s="37">
        <v>9428</v>
      </c>
      <c r="E8" s="9"/>
      <c r="F8" s="9"/>
      <c r="G8" s="9">
        <v>80</v>
      </c>
      <c r="H8" s="15">
        <v>97</v>
      </c>
      <c r="I8" s="15">
        <v>2000</v>
      </c>
      <c r="J8" s="15">
        <v>602.04165</v>
      </c>
      <c r="K8" s="18">
        <v>238.34096000000002</v>
      </c>
      <c r="L8" s="16">
        <v>3500</v>
      </c>
      <c r="M8" s="5">
        <f t="shared" si="0"/>
        <v>6517.0418467008994</v>
      </c>
      <c r="O8" s="28">
        <f t="shared" si="1"/>
        <v>-0.34076329910021741</v>
      </c>
    </row>
    <row r="9" spans="1:21" ht="18.95" customHeight="1" thickBot="1" x14ac:dyDescent="0.3">
      <c r="A9" s="57"/>
      <c r="B9" s="21">
        <v>7</v>
      </c>
      <c r="C9" s="9">
        <v>5026.8803226611144</v>
      </c>
      <c r="D9" s="38">
        <v>5027</v>
      </c>
      <c r="E9" s="9"/>
      <c r="F9" s="9"/>
      <c r="G9" s="9">
        <v>80</v>
      </c>
      <c r="H9" s="15">
        <v>97</v>
      </c>
      <c r="I9" s="15">
        <v>2000</v>
      </c>
      <c r="J9" s="15">
        <v>619.38432499999999</v>
      </c>
      <c r="K9" s="18">
        <v>263.42953</v>
      </c>
      <c r="L9" s="16">
        <v>3500</v>
      </c>
      <c r="M9" s="5">
        <f t="shared" si="0"/>
        <v>6559.6941776611138</v>
      </c>
      <c r="O9" s="28">
        <f t="shared" si="1"/>
        <v>-0.11967733888559451</v>
      </c>
    </row>
    <row r="10" spans="1:21" ht="18.95" customHeight="1" thickBot="1" x14ac:dyDescent="0.3">
      <c r="A10" s="57"/>
      <c r="B10" s="21">
        <v>8</v>
      </c>
      <c r="C10" s="9">
        <v>5082.5384346747333</v>
      </c>
      <c r="D10" s="45">
        <v>5082.54</v>
      </c>
      <c r="E10" s="9"/>
      <c r="F10" s="9"/>
      <c r="G10" s="9">
        <v>80</v>
      </c>
      <c r="H10" s="15">
        <v>97</v>
      </c>
      <c r="I10" s="15">
        <v>2000</v>
      </c>
      <c r="J10" s="15">
        <v>831.62677500000007</v>
      </c>
      <c r="K10" s="18">
        <v>376.3279</v>
      </c>
      <c r="L10" s="16">
        <v>3500</v>
      </c>
      <c r="M10" s="5">
        <f t="shared" si="0"/>
        <v>6884.9531096747332</v>
      </c>
      <c r="O10" s="28">
        <f t="shared" si="1"/>
        <v>-1.5653252667107154E-3</v>
      </c>
      <c r="P10" s="25"/>
    </row>
    <row r="11" spans="1:21" ht="18.95" customHeight="1" x14ac:dyDescent="0.25">
      <c r="A11" s="57"/>
      <c r="B11" s="21">
        <v>9</v>
      </c>
      <c r="C11" s="9">
        <v>4975.3793569433701</v>
      </c>
      <c r="D11" s="38">
        <v>4976</v>
      </c>
      <c r="E11" s="9"/>
      <c r="F11" s="9"/>
      <c r="G11" s="9">
        <v>80</v>
      </c>
      <c r="H11" s="15">
        <v>97</v>
      </c>
      <c r="I11" s="15">
        <v>2000</v>
      </c>
      <c r="J11" s="15">
        <v>654.89567499999998</v>
      </c>
      <c r="K11" s="18">
        <v>577.03620000000001</v>
      </c>
      <c r="L11" s="16">
        <v>3500</v>
      </c>
      <c r="M11" s="5">
        <f t="shared" si="0"/>
        <v>6908.3112319433694</v>
      </c>
      <c r="O11" s="28">
        <f t="shared" si="1"/>
        <v>-0.62064305662988772</v>
      </c>
    </row>
    <row r="12" spans="1:21" ht="18.95" customHeight="1" x14ac:dyDescent="0.25">
      <c r="A12" s="57"/>
      <c r="B12" s="21">
        <v>10</v>
      </c>
      <c r="C12" s="9">
        <v>4900.3307837334551</v>
      </c>
      <c r="D12" s="38">
        <v>4900</v>
      </c>
      <c r="E12" s="9"/>
      <c r="F12" s="9"/>
      <c r="G12" s="9">
        <v>80</v>
      </c>
      <c r="H12" s="15">
        <v>97</v>
      </c>
      <c r="I12" s="15">
        <v>2000</v>
      </c>
      <c r="J12" s="15">
        <v>445.130875</v>
      </c>
      <c r="K12" s="18">
        <v>790.28872000000001</v>
      </c>
      <c r="L12" s="16">
        <v>3500</v>
      </c>
      <c r="M12" s="5">
        <f t="shared" si="0"/>
        <v>6912.7503787334545</v>
      </c>
      <c r="O12" s="28">
        <f t="shared" si="1"/>
        <v>0.33078373345506407</v>
      </c>
    </row>
    <row r="13" spans="1:21" ht="18.95" customHeight="1" x14ac:dyDescent="0.25">
      <c r="A13" s="57"/>
      <c r="B13" s="21">
        <v>11</v>
      </c>
      <c r="C13" s="9">
        <v>5023.1632136330427</v>
      </c>
      <c r="D13" s="32">
        <v>5024</v>
      </c>
      <c r="E13" s="9"/>
      <c r="F13" s="9"/>
      <c r="G13" s="9">
        <v>80</v>
      </c>
      <c r="H13" s="15">
        <v>97</v>
      </c>
      <c r="I13" s="15">
        <v>2000</v>
      </c>
      <c r="J13" s="15">
        <v>1046.3467000000001</v>
      </c>
      <c r="K13" s="18">
        <v>351.23933</v>
      </c>
      <c r="L13" s="16">
        <v>3500</v>
      </c>
      <c r="M13" s="5">
        <f t="shared" si="0"/>
        <v>7073.7492436330431</v>
      </c>
      <c r="O13" s="28">
        <f t="shared" si="1"/>
        <v>-0.83678636695731257</v>
      </c>
    </row>
    <row r="14" spans="1:21" ht="18.95" customHeight="1" x14ac:dyDescent="0.25">
      <c r="A14" s="57"/>
      <c r="B14" s="21">
        <v>12</v>
      </c>
      <c r="C14" s="9">
        <v>4605.9872651260876</v>
      </c>
      <c r="D14" s="32">
        <v>4606</v>
      </c>
      <c r="E14" s="9"/>
      <c r="F14" s="9"/>
      <c r="G14" s="9">
        <v>80</v>
      </c>
      <c r="H14" s="15">
        <v>97</v>
      </c>
      <c r="I14" s="15">
        <v>2000</v>
      </c>
      <c r="J14" s="15">
        <v>676.36764999999991</v>
      </c>
      <c r="K14" s="18">
        <v>200.70817</v>
      </c>
      <c r="L14" s="16">
        <v>3500</v>
      </c>
      <c r="M14" s="5">
        <f t="shared" si="0"/>
        <v>6554.0630851260876</v>
      </c>
      <c r="O14" s="28">
        <f t="shared" si="1"/>
        <v>-1.2734873912449984E-2</v>
      </c>
    </row>
    <row r="15" spans="1:21" ht="18.95" customHeight="1" x14ac:dyDescent="0.25">
      <c r="A15" s="57"/>
      <c r="B15" s="21">
        <v>13</v>
      </c>
      <c r="C15" s="9">
        <v>6121.1984960225</v>
      </c>
      <c r="D15" s="36">
        <f>5150+950</f>
        <v>6100</v>
      </c>
      <c r="E15" s="9"/>
      <c r="F15" s="9"/>
      <c r="G15" s="9">
        <v>80</v>
      </c>
      <c r="H15" s="15">
        <v>97</v>
      </c>
      <c r="I15" s="15">
        <v>2000</v>
      </c>
      <c r="J15" s="15">
        <v>2099.3001750000003</v>
      </c>
      <c r="K15" s="18">
        <v>301.06232</v>
      </c>
      <c r="L15" s="16">
        <v>3500</v>
      </c>
      <c r="M15" s="5">
        <f t="shared" si="0"/>
        <v>8098.5609910225003</v>
      </c>
      <c r="O15" s="28">
        <f t="shared" si="1"/>
        <v>21.198496022499967</v>
      </c>
    </row>
    <row r="16" spans="1:21" ht="18.95" customHeight="1" thickBot="1" x14ac:dyDescent="0.3">
      <c r="A16" s="57"/>
      <c r="B16" s="21">
        <v>14</v>
      </c>
      <c r="C16" s="9">
        <v>4645.0085323641197</v>
      </c>
      <c r="D16" s="32">
        <v>4700</v>
      </c>
      <c r="E16" s="9"/>
      <c r="F16" s="9"/>
      <c r="G16" s="9">
        <v>80</v>
      </c>
      <c r="H16" s="15">
        <v>97</v>
      </c>
      <c r="I16" s="15">
        <v>2000</v>
      </c>
      <c r="J16" s="15">
        <v>767.21067499999992</v>
      </c>
      <c r="K16" s="18">
        <v>188.16395</v>
      </c>
      <c r="L16" s="16">
        <v>3500</v>
      </c>
      <c r="M16" s="5">
        <f t="shared" si="0"/>
        <v>6577.3831573641201</v>
      </c>
      <c r="O16" s="28">
        <f t="shared" si="1"/>
        <v>-54.991467635880326</v>
      </c>
    </row>
    <row r="17" spans="1:21" ht="18.95" customHeight="1" thickBot="1" x14ac:dyDescent="0.3">
      <c r="A17" s="57"/>
      <c r="B17" s="21">
        <v>15</v>
      </c>
      <c r="C17" s="11">
        <v>89532.424705106416</v>
      </c>
      <c r="D17" s="47"/>
      <c r="E17" s="9">
        <f t="shared" ref="E17" si="2">(C17-D17)*0.07</f>
        <v>6267.2697293574493</v>
      </c>
      <c r="F17" s="9"/>
      <c r="G17" s="9">
        <v>80</v>
      </c>
      <c r="H17" s="15">
        <v>97</v>
      </c>
      <c r="I17" s="15">
        <v>2000</v>
      </c>
      <c r="J17" s="15">
        <v>142.87122499999998</v>
      </c>
      <c r="K17" s="18">
        <v>301.06232</v>
      </c>
      <c r="L17" s="16">
        <v>3500</v>
      </c>
      <c r="M17" s="5">
        <f t="shared" si="0"/>
        <v>101920.62797946385</v>
      </c>
      <c r="N17" s="1"/>
      <c r="O17" s="28">
        <f t="shared" si="1"/>
        <v>89532.424705106416</v>
      </c>
    </row>
    <row r="18" spans="1:21" ht="18.95" customHeight="1" x14ac:dyDescent="0.25">
      <c r="A18" s="57"/>
      <c r="B18" s="21">
        <v>16</v>
      </c>
      <c r="C18" s="9">
        <v>4439.3912999999993</v>
      </c>
      <c r="D18" s="37">
        <v>4440</v>
      </c>
      <c r="E18" s="9"/>
      <c r="F18" s="9"/>
      <c r="G18" s="9">
        <v>80</v>
      </c>
      <c r="H18" s="15">
        <v>97</v>
      </c>
      <c r="I18" s="15">
        <v>2000</v>
      </c>
      <c r="J18" s="15">
        <v>93.320499999999996</v>
      </c>
      <c r="K18" s="18">
        <v>301.06232</v>
      </c>
      <c r="L18" s="16">
        <v>3500</v>
      </c>
      <c r="M18" s="5">
        <f t="shared" si="0"/>
        <v>6070.7741199999991</v>
      </c>
      <c r="O18" s="28">
        <f t="shared" si="1"/>
        <v>-0.60870000000068103</v>
      </c>
    </row>
    <row r="19" spans="1:21" ht="18.95" customHeight="1" x14ac:dyDescent="0.25">
      <c r="A19" s="57"/>
      <c r="B19" s="21">
        <v>17</v>
      </c>
      <c r="C19" s="12">
        <v>6343.5707821054057</v>
      </c>
      <c r="D19" s="37">
        <v>1000</v>
      </c>
      <c r="E19" s="9">
        <f t="shared" ref="E19:E20" si="3">(C19-D19)*0.07</f>
        <v>374.04995474737842</v>
      </c>
      <c r="F19" s="9"/>
      <c r="G19" s="9">
        <v>80</v>
      </c>
      <c r="H19" s="15">
        <v>97</v>
      </c>
      <c r="I19" s="15">
        <v>2000</v>
      </c>
      <c r="J19" s="15">
        <v>1710.3268</v>
      </c>
      <c r="K19" s="18">
        <v>288.5181</v>
      </c>
      <c r="L19" s="16">
        <v>3500</v>
      </c>
      <c r="M19" s="5">
        <f t="shared" si="0"/>
        <v>13393.465636852785</v>
      </c>
      <c r="O19" s="28">
        <f t="shared" si="1"/>
        <v>5343.5707821054057</v>
      </c>
      <c r="P19" s="1"/>
    </row>
    <row r="20" spans="1:21" ht="18.600000000000001" customHeight="1" x14ac:dyDescent="0.25">
      <c r="A20" s="57"/>
      <c r="B20" s="21">
        <v>18</v>
      </c>
      <c r="C20" s="9">
        <v>9681.6147411888014</v>
      </c>
      <c r="D20" s="12">
        <v>9400</v>
      </c>
      <c r="E20" s="9">
        <f t="shared" si="3"/>
        <v>19.7130318832161</v>
      </c>
      <c r="F20" s="9"/>
      <c r="G20" s="9">
        <v>80</v>
      </c>
      <c r="H20" s="15">
        <v>97</v>
      </c>
      <c r="I20" s="15">
        <v>2000</v>
      </c>
      <c r="J20" s="15">
        <v>439.34992499999998</v>
      </c>
      <c r="K20" s="18">
        <v>238.34096000000002</v>
      </c>
      <c r="L20" s="16">
        <v>3500</v>
      </c>
      <c r="M20" s="5">
        <f t="shared" si="0"/>
        <v>6656.0186580720183</v>
      </c>
      <c r="O20" s="28">
        <f t="shared" si="1"/>
        <v>281.61474118880142</v>
      </c>
    </row>
    <row r="21" spans="1:21" x14ac:dyDescent="0.25">
      <c r="A21" s="57"/>
      <c r="B21" s="21" t="s">
        <v>10</v>
      </c>
      <c r="C21" s="6">
        <f>SUM(C3:C20)</f>
        <v>183879.04390202856</v>
      </c>
      <c r="D21" s="6">
        <f t="shared" ref="D21:M21" si="4">SUM(D3:D20)</f>
        <v>83426.540000000008</v>
      </c>
      <c r="E21" s="6">
        <f t="shared" si="4"/>
        <v>6661.0327159880435</v>
      </c>
      <c r="F21" s="6">
        <f t="shared" si="4"/>
        <v>0</v>
      </c>
      <c r="G21" s="6">
        <f t="shared" si="4"/>
        <v>1440</v>
      </c>
      <c r="H21" s="6">
        <f t="shared" si="4"/>
        <v>1746</v>
      </c>
      <c r="I21" s="6">
        <f t="shared" si="4"/>
        <v>36000</v>
      </c>
      <c r="J21" s="6">
        <f t="shared" si="4"/>
        <v>14278.873875000003</v>
      </c>
      <c r="K21" s="6">
        <f>SUM(K3:K20)</f>
        <v>5644.9184999999998</v>
      </c>
      <c r="L21" s="6">
        <f t="shared" si="4"/>
        <v>63000</v>
      </c>
      <c r="M21" s="6">
        <f t="shared" si="4"/>
        <v>229223.32899301659</v>
      </c>
    </row>
    <row r="22" spans="1:21" ht="8.25" customHeight="1" x14ac:dyDescent="0.25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</row>
    <row r="23" spans="1:21" x14ac:dyDescent="0.25">
      <c r="A23" s="59" t="s">
        <v>19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1"/>
      <c r="N23" s="52"/>
      <c r="O23" s="52"/>
      <c r="P23" s="52"/>
      <c r="Q23" s="50"/>
      <c r="R23" s="50"/>
      <c r="S23" s="50"/>
      <c r="T23" s="50"/>
      <c r="U23" s="50"/>
    </row>
    <row r="24" spans="1:21" ht="15" customHeight="1" x14ac:dyDescent="0.25">
      <c r="A24" s="62" t="s">
        <v>23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  <c r="N24" s="52"/>
      <c r="O24" s="52"/>
      <c r="P24" s="52"/>
      <c r="Q24" s="50"/>
      <c r="R24" s="50"/>
      <c r="S24" s="50"/>
      <c r="T24" s="50"/>
      <c r="U24" s="50"/>
    </row>
    <row r="25" spans="1:21" x14ac:dyDescent="0.25">
      <c r="A25" s="62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4"/>
      <c r="N25" s="52"/>
      <c r="O25" s="52"/>
      <c r="P25" s="52"/>
      <c r="Q25" s="50"/>
      <c r="R25" s="50"/>
      <c r="S25" s="50"/>
      <c r="T25" s="50"/>
      <c r="U25" s="50"/>
    </row>
    <row r="26" spans="1:21" x14ac:dyDescent="0.25">
      <c r="A26" s="62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4"/>
      <c r="N26" s="52"/>
      <c r="O26" s="52"/>
      <c r="P26" s="52"/>
      <c r="Q26" s="50"/>
      <c r="R26" s="50"/>
      <c r="S26" s="50"/>
      <c r="T26" s="50"/>
      <c r="U26" s="50"/>
    </row>
    <row r="27" spans="1:21" ht="15" customHeight="1" x14ac:dyDescent="0.25">
      <c r="A27" s="62" t="s">
        <v>21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4"/>
      <c r="N27" s="52"/>
      <c r="O27" s="52"/>
      <c r="P27" s="52"/>
      <c r="Q27" s="50"/>
      <c r="R27" s="50"/>
      <c r="S27" s="50"/>
      <c r="T27" s="50"/>
      <c r="U27" s="50"/>
    </row>
    <row r="28" spans="1:21" ht="15" customHeight="1" x14ac:dyDescent="0.25">
      <c r="A28" s="62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4"/>
      <c r="N28" s="52"/>
      <c r="O28" s="52"/>
      <c r="P28" s="52"/>
      <c r="Q28" s="50"/>
      <c r="R28" s="50"/>
      <c r="S28" s="50"/>
      <c r="T28" s="50"/>
      <c r="U28" s="50"/>
    </row>
    <row r="29" spans="1:21" x14ac:dyDescent="0.25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2"/>
      <c r="O29" s="52"/>
      <c r="P29" s="52"/>
      <c r="Q29" s="50"/>
      <c r="R29" s="50"/>
      <c r="S29" s="50"/>
      <c r="T29" s="50"/>
      <c r="U29" s="50"/>
    </row>
  </sheetData>
  <mergeCells count="7">
    <mergeCell ref="A1:M1"/>
    <mergeCell ref="A22:M22"/>
    <mergeCell ref="A3:A21"/>
    <mergeCell ref="A29:M29"/>
    <mergeCell ref="A24:M26"/>
    <mergeCell ref="A23:M23"/>
    <mergeCell ref="A27:M28"/>
  </mergeCells>
  <pageMargins left="0.39370078740157483" right="0" top="0.35433070866141736" bottom="0" header="0" footer="0"/>
  <pageSetup paperSize="9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tabSelected="1" zoomScaleNormal="100" workbookViewId="0">
      <selection activeCell="L15" sqref="L15"/>
    </sheetView>
  </sheetViews>
  <sheetFormatPr defaultRowHeight="15" x14ac:dyDescent="0.25"/>
  <cols>
    <col min="1" max="1" width="5" customWidth="1"/>
    <col min="2" max="2" width="8.5703125" bestFit="1" customWidth="1"/>
    <col min="3" max="3" width="14" bestFit="1" customWidth="1"/>
    <col min="4" max="4" width="12.42578125" bestFit="1" customWidth="1"/>
    <col min="5" max="5" width="10.42578125" bestFit="1" customWidth="1"/>
    <col min="6" max="6" width="11.42578125" hidden="1" customWidth="1"/>
    <col min="7" max="7" width="11.140625" bestFit="1" customWidth="1"/>
    <col min="8" max="8" width="10.42578125" bestFit="1" customWidth="1"/>
    <col min="9" max="9" width="11.5703125" customWidth="1"/>
    <col min="10" max="10" width="11.42578125" customWidth="1"/>
    <col min="11" max="11" width="10.42578125" bestFit="1" customWidth="1"/>
    <col min="12" max="12" width="11.42578125" customWidth="1"/>
    <col min="13" max="13" width="15.42578125" customWidth="1"/>
    <col min="14" max="14" width="18" style="28" customWidth="1"/>
    <col min="15" max="15" width="9.140625" customWidth="1"/>
    <col min="16" max="16" width="23.140625" customWidth="1"/>
  </cols>
  <sheetData>
    <row r="1" spans="1:22" x14ac:dyDescent="0.25">
      <c r="A1" s="55" t="s">
        <v>22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22" ht="60" x14ac:dyDescent="0.25">
      <c r="A2" s="2" t="s">
        <v>0</v>
      </c>
      <c r="B2" s="22" t="s">
        <v>2</v>
      </c>
      <c r="C2" s="3" t="s">
        <v>9</v>
      </c>
      <c r="D2" s="3" t="s">
        <v>8</v>
      </c>
      <c r="E2" s="3" t="s">
        <v>18</v>
      </c>
      <c r="F2" s="3" t="s">
        <v>20</v>
      </c>
      <c r="G2" s="43" t="s">
        <v>17</v>
      </c>
      <c r="H2" s="3" t="s">
        <v>12</v>
      </c>
      <c r="I2" s="3" t="s">
        <v>15</v>
      </c>
      <c r="J2" s="23" t="s">
        <v>16</v>
      </c>
      <c r="K2" s="3" t="s">
        <v>7</v>
      </c>
      <c r="L2" s="3" t="s">
        <v>13</v>
      </c>
      <c r="M2" s="4" t="s">
        <v>6</v>
      </c>
      <c r="N2" s="40" t="s">
        <v>14</v>
      </c>
    </row>
    <row r="3" spans="1:22" ht="18.95" customHeight="1" x14ac:dyDescent="0.25">
      <c r="A3" s="57" t="s">
        <v>5</v>
      </c>
      <c r="B3" s="21">
        <v>19</v>
      </c>
      <c r="C3" s="9">
        <v>4733.0923782006284</v>
      </c>
      <c r="D3" s="9"/>
      <c r="E3" s="9"/>
      <c r="F3" s="9"/>
      <c r="G3" s="9">
        <v>80</v>
      </c>
      <c r="H3" s="15">
        <v>97</v>
      </c>
      <c r="I3" s="15">
        <v>2000</v>
      </c>
      <c r="J3" s="24">
        <v>806.85132500000009</v>
      </c>
      <c r="K3" s="15">
        <v>0</v>
      </c>
      <c r="L3" s="16">
        <v>3500</v>
      </c>
      <c r="M3" s="5">
        <f>C3-D3+E3+H3+K3+L3+I3+J3+F3+G3</f>
        <v>11216.943703200628</v>
      </c>
      <c r="N3" s="28">
        <f>C3-D3</f>
        <v>4733.0923782006284</v>
      </c>
      <c r="O3" s="1"/>
      <c r="P3" s="26"/>
      <c r="Q3" s="1"/>
    </row>
    <row r="4" spans="1:22" ht="18.95" customHeight="1" x14ac:dyDescent="0.25">
      <c r="A4" s="57"/>
      <c r="B4" s="21">
        <v>20</v>
      </c>
      <c r="C4" s="9">
        <v>5215.081487779853</v>
      </c>
      <c r="D4" s="19">
        <v>5215.08</v>
      </c>
      <c r="E4" s="9"/>
      <c r="F4" s="9"/>
      <c r="G4" s="9">
        <v>80</v>
      </c>
      <c r="H4" s="15">
        <v>97</v>
      </c>
      <c r="I4" s="15">
        <v>2000</v>
      </c>
      <c r="J4" s="24">
        <v>1026.5263749999999</v>
      </c>
      <c r="K4" s="15">
        <v>740.11171000000002</v>
      </c>
      <c r="L4" s="16">
        <v>3500</v>
      </c>
      <c r="M4" s="5">
        <f t="shared" ref="M4:M20" si="0">C4-D4+E4+H4+K4+L4+I4+J4+F4+G4</f>
        <v>7443.6395727798536</v>
      </c>
      <c r="N4" s="28">
        <f t="shared" ref="N4:N20" si="1">C4-D4</f>
        <v>1.487779853050597E-3</v>
      </c>
      <c r="O4" s="1"/>
      <c r="P4" s="26"/>
    </row>
    <row r="5" spans="1:22" ht="18.95" customHeight="1" x14ac:dyDescent="0.25">
      <c r="A5" s="57"/>
      <c r="B5" s="21">
        <v>21</v>
      </c>
      <c r="C5" s="9">
        <v>5227.310777206847</v>
      </c>
      <c r="D5" s="19">
        <v>5230</v>
      </c>
      <c r="E5" s="9"/>
      <c r="F5" s="9"/>
      <c r="G5" s="9">
        <v>80</v>
      </c>
      <c r="H5" s="15">
        <v>97</v>
      </c>
      <c r="I5" s="15">
        <v>2000</v>
      </c>
      <c r="J5" s="24">
        <v>1100.02655</v>
      </c>
      <c r="K5" s="15">
        <v>388.87225000000001</v>
      </c>
      <c r="L5" s="16">
        <v>3500</v>
      </c>
      <c r="M5" s="5">
        <f t="shared" si="0"/>
        <v>7163.2095772068478</v>
      </c>
      <c r="N5" s="28">
        <f t="shared" si="1"/>
        <v>-2.6892227931530215</v>
      </c>
      <c r="O5" s="1"/>
      <c r="P5" s="26"/>
    </row>
    <row r="6" spans="1:22" ht="18.95" customHeight="1" x14ac:dyDescent="0.25">
      <c r="A6" s="57"/>
      <c r="B6" s="21">
        <v>22</v>
      </c>
      <c r="C6" s="9">
        <v>5430.3263904185378</v>
      </c>
      <c r="D6" s="19">
        <v>5430.33</v>
      </c>
      <c r="E6" s="9"/>
      <c r="F6" s="9"/>
      <c r="G6" s="9">
        <v>80</v>
      </c>
      <c r="H6" s="15">
        <v>97</v>
      </c>
      <c r="I6" s="15">
        <v>2000</v>
      </c>
      <c r="J6" s="24">
        <v>1345.3028750000001</v>
      </c>
      <c r="K6" s="15">
        <v>200.70817</v>
      </c>
      <c r="L6" s="16">
        <v>3500</v>
      </c>
      <c r="M6" s="5">
        <f t="shared" si="0"/>
        <v>7223.0074354185381</v>
      </c>
      <c r="N6" s="28">
        <f t="shared" si="1"/>
        <v>-3.6095814621148747E-3</v>
      </c>
      <c r="O6" s="1"/>
    </row>
    <row r="7" spans="1:22" ht="18.95" customHeight="1" x14ac:dyDescent="0.25">
      <c r="A7" s="57"/>
      <c r="B7" s="21">
        <v>23</v>
      </c>
      <c r="C7" s="9">
        <v>-1821.8821034589746</v>
      </c>
      <c r="D7" s="29">
        <v>5000</v>
      </c>
      <c r="E7" s="9"/>
      <c r="F7" s="9"/>
      <c r="G7" s="9">
        <v>80</v>
      </c>
      <c r="H7" s="15">
        <v>97</v>
      </c>
      <c r="I7" s="15">
        <v>2000</v>
      </c>
      <c r="J7" s="24">
        <v>10.735900000000001</v>
      </c>
      <c r="K7" s="15">
        <v>0</v>
      </c>
      <c r="L7" s="16">
        <v>3500</v>
      </c>
      <c r="M7" s="5">
        <f t="shared" si="0"/>
        <v>-1134.1462034589747</v>
      </c>
      <c r="N7" s="28">
        <f t="shared" si="1"/>
        <v>-6821.8821034589746</v>
      </c>
      <c r="O7" s="1"/>
      <c r="P7" s="26"/>
    </row>
    <row r="8" spans="1:22" ht="18.95" customHeight="1" thickBot="1" x14ac:dyDescent="0.3">
      <c r="A8" s="57"/>
      <c r="B8" s="21">
        <v>24</v>
      </c>
      <c r="C8" s="9">
        <v>-17414.737786533162</v>
      </c>
      <c r="D8" s="10"/>
      <c r="E8" s="9"/>
      <c r="F8" s="9"/>
      <c r="G8" s="9">
        <v>80</v>
      </c>
      <c r="H8" s="15">
        <v>97</v>
      </c>
      <c r="I8" s="15">
        <v>2000</v>
      </c>
      <c r="J8" s="24">
        <v>280.78749999999997</v>
      </c>
      <c r="K8" s="15">
        <v>0</v>
      </c>
      <c r="L8" s="16">
        <v>3500</v>
      </c>
      <c r="M8" s="5">
        <f t="shared" si="0"/>
        <v>-11456.950286533161</v>
      </c>
      <c r="N8" s="28">
        <f t="shared" si="1"/>
        <v>-17414.737786533162</v>
      </c>
      <c r="O8" s="1"/>
      <c r="P8" s="26"/>
    </row>
    <row r="9" spans="1:22" ht="18.95" customHeight="1" thickBot="1" x14ac:dyDescent="0.3">
      <c r="A9" s="57"/>
      <c r="B9" s="21">
        <v>25</v>
      </c>
      <c r="C9" s="9">
        <v>4503.5449599700005</v>
      </c>
      <c r="D9" s="47">
        <v>4550</v>
      </c>
      <c r="E9" s="9"/>
      <c r="F9" s="9"/>
      <c r="G9" s="9">
        <v>80</v>
      </c>
      <c r="H9" s="15">
        <v>97</v>
      </c>
      <c r="I9" s="15">
        <v>2000</v>
      </c>
      <c r="J9" s="24">
        <v>532.67042500000002</v>
      </c>
      <c r="K9" s="15">
        <v>313.60654000000005</v>
      </c>
      <c r="L9" s="16">
        <v>3500</v>
      </c>
      <c r="M9" s="5">
        <f t="shared" si="0"/>
        <v>6476.8219249700014</v>
      </c>
      <c r="N9" s="28">
        <f t="shared" si="1"/>
        <v>-46.455040029999509</v>
      </c>
      <c r="O9" s="1"/>
      <c r="P9" s="26"/>
      <c r="R9" s="1"/>
      <c r="V9" s="1"/>
    </row>
    <row r="10" spans="1:22" ht="18.95" customHeight="1" thickBot="1" x14ac:dyDescent="0.3">
      <c r="A10" s="57"/>
      <c r="B10" s="21">
        <v>26</v>
      </c>
      <c r="C10" s="9">
        <v>4481.9036317272903</v>
      </c>
      <c r="D10" s="10">
        <v>4480</v>
      </c>
      <c r="E10" s="9"/>
      <c r="F10" s="9"/>
      <c r="G10" s="9">
        <v>80</v>
      </c>
      <c r="H10" s="15">
        <v>97</v>
      </c>
      <c r="I10" s="15">
        <v>2000</v>
      </c>
      <c r="J10" s="24">
        <v>638.37882500000001</v>
      </c>
      <c r="K10" s="15">
        <v>250.88531</v>
      </c>
      <c r="L10" s="16">
        <v>3500</v>
      </c>
      <c r="M10" s="5">
        <f t="shared" si="0"/>
        <v>6568.1677667272907</v>
      </c>
      <c r="N10" s="28">
        <f t="shared" si="1"/>
        <v>1.9036317272903034</v>
      </c>
      <c r="O10" s="1"/>
      <c r="P10" s="26"/>
    </row>
    <row r="11" spans="1:22" ht="18.95" customHeight="1" thickBot="1" x14ac:dyDescent="0.3">
      <c r="A11" s="57"/>
      <c r="B11" s="21">
        <v>27</v>
      </c>
      <c r="C11" s="9">
        <v>8980.7365871013681</v>
      </c>
      <c r="D11" s="47">
        <v>8985</v>
      </c>
      <c r="E11" s="9"/>
      <c r="F11" s="9"/>
      <c r="G11" s="9">
        <v>80</v>
      </c>
      <c r="H11" s="15">
        <v>97</v>
      </c>
      <c r="I11" s="15">
        <v>2000</v>
      </c>
      <c r="J11" s="24">
        <v>457.51860000000005</v>
      </c>
      <c r="K11" s="15">
        <v>150.53116</v>
      </c>
      <c r="L11" s="16">
        <v>3500</v>
      </c>
      <c r="M11" s="5">
        <f t="shared" si="0"/>
        <v>6280.7863471013688</v>
      </c>
      <c r="N11" s="28">
        <f t="shared" si="1"/>
        <v>-4.2634128986319411</v>
      </c>
      <c r="O11" s="1"/>
      <c r="P11" s="26"/>
    </row>
    <row r="12" spans="1:22" ht="18.95" customHeight="1" x14ac:dyDescent="0.25">
      <c r="A12" s="57"/>
      <c r="B12" s="21">
        <v>28</v>
      </c>
      <c r="C12" s="9">
        <v>4916.1529122535949</v>
      </c>
      <c r="D12" s="19">
        <v>4916.1499999999996</v>
      </c>
      <c r="E12" s="9"/>
      <c r="F12" s="9"/>
      <c r="G12" s="9">
        <v>80</v>
      </c>
      <c r="H12" s="15">
        <v>97</v>
      </c>
      <c r="I12" s="15">
        <v>2000</v>
      </c>
      <c r="J12" s="24">
        <v>1102.5041999999999</v>
      </c>
      <c r="K12" s="15">
        <v>125.44259</v>
      </c>
      <c r="L12" s="16">
        <v>3500</v>
      </c>
      <c r="M12" s="5">
        <f t="shared" si="0"/>
        <v>6904.9497022535943</v>
      </c>
      <c r="N12" s="28">
        <f t="shared" si="1"/>
        <v>2.9122535952410544E-3</v>
      </c>
      <c r="O12" s="1"/>
      <c r="P12" s="26"/>
    </row>
    <row r="13" spans="1:22" ht="18.95" customHeight="1" x14ac:dyDescent="0.25">
      <c r="A13" s="57"/>
      <c r="B13" s="21">
        <v>29</v>
      </c>
      <c r="C13" s="9">
        <v>5525.7542555634973</v>
      </c>
      <c r="D13" s="19">
        <v>5525.75</v>
      </c>
      <c r="E13" s="9"/>
      <c r="F13" s="9"/>
      <c r="G13" s="9">
        <v>80</v>
      </c>
      <c r="H13" s="15">
        <v>97</v>
      </c>
      <c r="I13" s="15">
        <v>2000</v>
      </c>
      <c r="J13" s="24">
        <v>867.96394999999995</v>
      </c>
      <c r="K13" s="15">
        <v>551.94763</v>
      </c>
      <c r="L13" s="16">
        <v>3500</v>
      </c>
      <c r="M13" s="5">
        <f t="shared" si="0"/>
        <v>7096.9158355634972</v>
      </c>
      <c r="N13" s="28">
        <f t="shared" si="1"/>
        <v>4.2555634972814005E-3</v>
      </c>
      <c r="O13" s="1"/>
      <c r="P13" s="26"/>
    </row>
    <row r="14" spans="1:22" ht="18.95" customHeight="1" x14ac:dyDescent="0.25">
      <c r="A14" s="57"/>
      <c r="B14" s="21">
        <v>30</v>
      </c>
      <c r="C14" s="9">
        <v>5596.4209617100005</v>
      </c>
      <c r="D14" s="19">
        <v>5596.42</v>
      </c>
      <c r="E14" s="9"/>
      <c r="F14" s="9"/>
      <c r="G14" s="9">
        <v>80</v>
      </c>
      <c r="H14" s="15">
        <v>97</v>
      </c>
      <c r="I14" s="15">
        <v>2000</v>
      </c>
      <c r="J14" s="24">
        <v>1284.1902499999999</v>
      </c>
      <c r="K14" s="15">
        <v>702.47879</v>
      </c>
      <c r="L14" s="16">
        <v>3500</v>
      </c>
      <c r="M14" s="5">
        <f t="shared" si="0"/>
        <v>7663.6700017100002</v>
      </c>
      <c r="N14" s="28">
        <f t="shared" si="1"/>
        <v>9.61710000410676E-4</v>
      </c>
      <c r="O14" s="1"/>
      <c r="P14" s="26"/>
      <c r="R14" s="1"/>
    </row>
    <row r="15" spans="1:22" ht="18.95" customHeight="1" x14ac:dyDescent="0.25">
      <c r="A15" s="57"/>
      <c r="B15" s="21">
        <v>31</v>
      </c>
      <c r="C15" s="9">
        <v>5073.4496118700017</v>
      </c>
      <c r="D15" s="19">
        <v>4880.96</v>
      </c>
      <c r="E15" s="9"/>
      <c r="F15" s="9"/>
      <c r="G15" s="9">
        <v>80</v>
      </c>
      <c r="H15" s="15">
        <v>97</v>
      </c>
      <c r="I15" s="15">
        <v>2000</v>
      </c>
      <c r="J15" s="24">
        <v>907.60460000000012</v>
      </c>
      <c r="K15" s="15">
        <v>765.20015000000001</v>
      </c>
      <c r="L15" s="16">
        <v>3500</v>
      </c>
      <c r="M15" s="5">
        <f t="shared" si="0"/>
        <v>7542.2943618700028</v>
      </c>
      <c r="N15" s="28">
        <f t="shared" si="1"/>
        <v>192.48961187000168</v>
      </c>
      <c r="O15" s="1"/>
      <c r="P15" s="26"/>
    </row>
    <row r="16" spans="1:22" ht="18.95" customHeight="1" x14ac:dyDescent="0.25">
      <c r="A16" s="57"/>
      <c r="B16" s="21">
        <v>32</v>
      </c>
      <c r="C16" s="9">
        <v>526.12248289000172</v>
      </c>
      <c r="D16" s="19">
        <f>4600+526.12</f>
        <v>5126.12</v>
      </c>
      <c r="E16" s="9"/>
      <c r="F16" s="9"/>
      <c r="G16" s="9">
        <v>80</v>
      </c>
      <c r="H16" s="15">
        <v>97</v>
      </c>
      <c r="I16" s="15">
        <v>2000</v>
      </c>
      <c r="J16" s="24">
        <v>518.63104999999996</v>
      </c>
      <c r="K16" s="15">
        <v>188.16395</v>
      </c>
      <c r="L16" s="16">
        <v>3500</v>
      </c>
      <c r="M16" s="5">
        <f t="shared" si="0"/>
        <v>1783.7974828900024</v>
      </c>
      <c r="N16" s="28">
        <f t="shared" si="1"/>
        <v>-4599.9975171099977</v>
      </c>
      <c r="O16" s="1"/>
      <c r="P16" s="26"/>
    </row>
    <row r="17" spans="1:21" ht="18.95" customHeight="1" x14ac:dyDescent="0.25">
      <c r="A17" s="57"/>
      <c r="B17" s="21">
        <v>33</v>
      </c>
      <c r="C17" s="9">
        <v>4829.9921051679312</v>
      </c>
      <c r="D17" s="19">
        <v>4829.99</v>
      </c>
      <c r="E17" s="9"/>
      <c r="F17" s="9"/>
      <c r="G17" s="9">
        <v>80</v>
      </c>
      <c r="H17" s="15">
        <v>97</v>
      </c>
      <c r="I17" s="15">
        <v>2000</v>
      </c>
      <c r="J17" s="24">
        <v>771.33997499999998</v>
      </c>
      <c r="K17" s="15">
        <v>526.85906</v>
      </c>
      <c r="L17" s="16">
        <v>3500</v>
      </c>
      <c r="M17" s="5">
        <f t="shared" si="0"/>
        <v>6975.201140167931</v>
      </c>
      <c r="N17" s="28">
        <f t="shared" si="1"/>
        <v>2.1051679314041394E-3</v>
      </c>
      <c r="O17" s="1"/>
      <c r="P17" s="26"/>
    </row>
    <row r="18" spans="1:21" ht="18.95" customHeight="1" x14ac:dyDescent="0.25">
      <c r="A18" s="57"/>
      <c r="B18" s="21">
        <v>34</v>
      </c>
      <c r="C18" s="9">
        <v>4387.3225801243952</v>
      </c>
      <c r="D18" s="19">
        <v>5000</v>
      </c>
      <c r="E18" s="9"/>
      <c r="F18" s="9"/>
      <c r="G18" s="9">
        <v>80</v>
      </c>
      <c r="H18" s="15">
        <v>97</v>
      </c>
      <c r="I18" s="15">
        <v>2000</v>
      </c>
      <c r="J18" s="24">
        <v>1236.2911749999998</v>
      </c>
      <c r="K18" s="15">
        <v>150.53116</v>
      </c>
      <c r="L18" s="16">
        <v>3500</v>
      </c>
      <c r="M18" s="5">
        <f t="shared" si="0"/>
        <v>6451.144915124396</v>
      </c>
      <c r="N18" s="28">
        <f t="shared" si="1"/>
        <v>-612.67741987560476</v>
      </c>
      <c r="O18" s="1"/>
      <c r="P18" s="26" t="s">
        <v>11</v>
      </c>
      <c r="R18" s="1"/>
    </row>
    <row r="19" spans="1:21" ht="18.95" customHeight="1" x14ac:dyDescent="0.25">
      <c r="A19" s="57"/>
      <c r="B19" s="21">
        <v>35</v>
      </c>
      <c r="C19" s="9">
        <v>4926.9019466300006</v>
      </c>
      <c r="D19" s="44">
        <v>5000</v>
      </c>
      <c r="E19" s="9"/>
      <c r="F19" s="9"/>
      <c r="G19" s="9">
        <v>80</v>
      </c>
      <c r="H19" s="15">
        <v>97</v>
      </c>
      <c r="I19" s="15">
        <v>2000</v>
      </c>
      <c r="J19" s="24">
        <v>1160.3133499999999</v>
      </c>
      <c r="K19" s="15">
        <v>275.97375</v>
      </c>
      <c r="L19" s="16">
        <v>3500</v>
      </c>
      <c r="M19" s="5">
        <f t="shared" si="0"/>
        <v>7040.189046630001</v>
      </c>
      <c r="N19" s="28">
        <f t="shared" si="1"/>
        <v>-73.098053369999434</v>
      </c>
      <c r="O19" s="1"/>
      <c r="P19" s="26"/>
    </row>
    <row r="20" spans="1:21" ht="18.95" customHeight="1" x14ac:dyDescent="0.25">
      <c r="A20" s="57"/>
      <c r="B20" s="21">
        <v>36</v>
      </c>
      <c r="C20" s="9">
        <v>4913.9394783400021</v>
      </c>
      <c r="D20" s="10">
        <v>4923.9399999999996</v>
      </c>
      <c r="E20" s="9"/>
      <c r="F20" s="9"/>
      <c r="G20" s="9">
        <v>80</v>
      </c>
      <c r="H20" s="15">
        <v>97</v>
      </c>
      <c r="I20" s="15">
        <v>2000</v>
      </c>
      <c r="J20" s="24">
        <v>1418.8032249999999</v>
      </c>
      <c r="K20" s="15">
        <v>188.16395</v>
      </c>
      <c r="L20" s="16">
        <v>3500</v>
      </c>
      <c r="M20" s="5">
        <f t="shared" si="0"/>
        <v>7273.9666533400023</v>
      </c>
      <c r="N20" s="28">
        <f t="shared" si="1"/>
        <v>-10.000521659997503</v>
      </c>
      <c r="O20" s="1"/>
      <c r="P20" s="26"/>
    </row>
    <row r="21" spans="1:21" x14ac:dyDescent="0.25">
      <c r="A21" s="57"/>
      <c r="B21" s="21" t="s">
        <v>10</v>
      </c>
      <c r="C21" s="6">
        <f>SUM(C3:C20)</f>
        <v>60031.432656961828</v>
      </c>
      <c r="D21" s="7">
        <f>SUM(D3:D20)</f>
        <v>84689.74</v>
      </c>
      <c r="E21" s="7">
        <f t="shared" ref="E21:K21" si="2">SUM(E3:E20)</f>
        <v>0</v>
      </c>
      <c r="F21" s="7">
        <f>SUM(F3:F20)</f>
        <v>0</v>
      </c>
      <c r="G21" s="7">
        <f>SUM(G3:G20)</f>
        <v>1440</v>
      </c>
      <c r="H21" s="7">
        <f t="shared" si="2"/>
        <v>1746</v>
      </c>
      <c r="I21" s="7">
        <f t="shared" si="2"/>
        <v>36000</v>
      </c>
      <c r="J21" s="7">
        <f t="shared" si="2"/>
        <v>15466.440150000002</v>
      </c>
      <c r="K21" s="7">
        <f t="shared" si="2"/>
        <v>5519.4761700000008</v>
      </c>
      <c r="L21" s="6">
        <f>SUM(L3:L20)</f>
        <v>63000</v>
      </c>
      <c r="M21" s="6">
        <f>SUM(M3:M20)</f>
        <v>98513.608976961827</v>
      </c>
    </row>
    <row r="22" spans="1:21" x14ac:dyDescent="0.25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/>
      <c r="O22" s="28"/>
    </row>
    <row r="23" spans="1:21" x14ac:dyDescent="0.25">
      <c r="A23" s="59" t="s">
        <v>19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1"/>
      <c r="N23" s="53"/>
      <c r="O23" s="53"/>
      <c r="P23" s="53"/>
      <c r="Q23" s="52"/>
      <c r="R23" s="52"/>
      <c r="S23" s="52"/>
      <c r="T23" s="52"/>
      <c r="U23" s="52"/>
    </row>
    <row r="24" spans="1:21" ht="15" customHeight="1" x14ac:dyDescent="0.25">
      <c r="A24" s="62" t="s">
        <v>23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  <c r="N24" s="53"/>
      <c r="O24" s="53"/>
      <c r="P24" s="53"/>
      <c r="Q24" s="52"/>
      <c r="R24" s="52"/>
      <c r="S24" s="52"/>
      <c r="T24" s="52"/>
      <c r="U24" s="52"/>
    </row>
    <row r="25" spans="1:21" x14ac:dyDescent="0.25">
      <c r="A25" s="62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4"/>
      <c r="N25" s="53"/>
      <c r="O25" s="53"/>
      <c r="P25" s="53"/>
      <c r="Q25" s="52"/>
      <c r="R25" s="52"/>
      <c r="S25" s="52"/>
      <c r="T25" s="52"/>
      <c r="U25" s="52"/>
    </row>
    <row r="26" spans="1:21" x14ac:dyDescent="0.25">
      <c r="A26" s="62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4"/>
      <c r="N26" s="53"/>
      <c r="O26" s="53"/>
      <c r="P26" s="53"/>
      <c r="Q26" s="52"/>
      <c r="R26" s="52"/>
      <c r="S26" s="52"/>
      <c r="T26" s="52"/>
      <c r="U26" s="52"/>
    </row>
    <row r="27" spans="1:21" ht="15" customHeight="1" x14ac:dyDescent="0.25">
      <c r="A27" s="62" t="s">
        <v>21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4"/>
      <c r="N27" s="53"/>
      <c r="O27" s="53"/>
      <c r="P27" s="53"/>
      <c r="Q27" s="52"/>
      <c r="R27" s="52"/>
      <c r="S27" s="52"/>
      <c r="T27" s="52"/>
      <c r="U27" s="52"/>
    </row>
    <row r="28" spans="1:21" ht="15" customHeight="1" x14ac:dyDescent="0.25">
      <c r="A28" s="62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4"/>
      <c r="N28" s="53"/>
      <c r="O28" s="53"/>
      <c r="P28" s="53"/>
      <c r="Q28" s="52"/>
      <c r="R28" s="52"/>
      <c r="S28" s="52"/>
      <c r="T28" s="52"/>
      <c r="U28" s="52"/>
    </row>
    <row r="29" spans="1:21" x14ac:dyDescent="0.25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3"/>
      <c r="O29" s="53"/>
      <c r="P29" s="53"/>
      <c r="Q29" s="52"/>
      <c r="R29" s="52"/>
      <c r="S29" s="52"/>
      <c r="T29" s="52"/>
      <c r="U29" s="52"/>
    </row>
    <row r="30" spans="1:21" ht="15" customHeight="1" x14ac:dyDescent="0.25">
      <c r="A30" s="53"/>
      <c r="B30" s="53"/>
      <c r="C30" s="53"/>
      <c r="D30" s="54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2"/>
      <c r="R30" s="52"/>
      <c r="S30" s="52"/>
      <c r="T30" s="52"/>
      <c r="U30" s="52"/>
    </row>
    <row r="31" spans="1:21" ht="15" customHeight="1" x14ac:dyDescent="0.25">
      <c r="D31" s="14"/>
      <c r="N31"/>
      <c r="O31" s="28"/>
    </row>
    <row r="32" spans="1:21" x14ac:dyDescent="0.25">
      <c r="D32" s="14"/>
    </row>
    <row r="33" spans="4:16" x14ac:dyDescent="0.25">
      <c r="D33" s="14"/>
      <c r="P33" t="s">
        <v>11</v>
      </c>
    </row>
  </sheetData>
  <mergeCells count="7">
    <mergeCell ref="A1:M1"/>
    <mergeCell ref="A22:M22"/>
    <mergeCell ref="A3:A21"/>
    <mergeCell ref="A29:M29"/>
    <mergeCell ref="A24:M26"/>
    <mergeCell ref="A23:M23"/>
    <mergeCell ref="A27:M28"/>
  </mergeCells>
  <pageMargins left="0.39370078740157483" right="0" top="0.39370078740157483" bottom="0" header="0.31496062992125984" footer="0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4</vt:i4>
      </vt:variant>
    </vt:vector>
  </HeadingPairs>
  <TitlesOfParts>
    <vt:vector size="8" baseType="lpstr">
      <vt:lpstr>D-10</vt:lpstr>
      <vt:lpstr>B1-10</vt:lpstr>
      <vt:lpstr>B2-04A</vt:lpstr>
      <vt:lpstr>B2-04B</vt:lpstr>
      <vt:lpstr>'B1-10'!Yazdırma_Alanı</vt:lpstr>
      <vt:lpstr>'B2-04A'!Yazdırma_Alanı</vt:lpstr>
      <vt:lpstr>'B2-04B'!Yazdırma_Alanı</vt:lpstr>
      <vt:lpstr>'D-10'!Yazdırma_Alanı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ttg</dc:creator>
  <cp:lastModifiedBy>TURGAY GORGEL</cp:lastModifiedBy>
  <cp:lastPrinted>2025-11-14T17:18:16Z</cp:lastPrinted>
  <dcterms:created xsi:type="dcterms:W3CDTF">2014-06-22T16:28:57Z</dcterms:created>
  <dcterms:modified xsi:type="dcterms:W3CDTF">2026-01-12T19:00:42Z</dcterms:modified>
</cp:coreProperties>
</file>