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EDEK\BLOK\AIDAT\web için aidatlar\"/>
    </mc:Choice>
  </mc:AlternateContent>
  <bookViews>
    <workbookView xWindow="0" yWindow="0" windowWidth="28800" windowHeight="13050" activeTab="3"/>
  </bookViews>
  <sheets>
    <sheet name="D-10" sheetId="5" r:id="rId1"/>
    <sheet name="B1-10" sheetId="1" r:id="rId2"/>
    <sheet name="B2-04A" sheetId="6" r:id="rId3"/>
    <sheet name="B2-04B" sheetId="7" r:id="rId4"/>
  </sheets>
  <definedNames>
    <definedName name="_xlnm.Print_Area" localSheetId="1">'B1-10'!$A$1:$M$30</definedName>
    <definedName name="_xlnm.Print_Area" localSheetId="2">'B2-04A'!$A$1:$M$29</definedName>
    <definedName name="_xlnm.Print_Area" localSheetId="3">'B2-04B'!$A$1:$M$29</definedName>
    <definedName name="_xlnm.Print_Area" localSheetId="0">'D-10'!$A$1:$M$29</definedName>
  </definedNames>
  <calcPr calcId="152511"/>
</workbook>
</file>

<file path=xl/calcChain.xml><?xml version="1.0" encoding="utf-8"?>
<calcChain xmlns="http://schemas.openxmlformats.org/spreadsheetml/2006/main">
  <c r="D11" i="1" l="1"/>
  <c r="D4" i="5"/>
  <c r="D18" i="1"/>
  <c r="E11" i="7" l="1"/>
  <c r="D16" i="7" l="1"/>
  <c r="D9" i="1"/>
  <c r="E18" i="6" l="1"/>
  <c r="E19" i="6"/>
  <c r="E20" i="6"/>
  <c r="E8" i="6"/>
  <c r="E9" i="1"/>
  <c r="E5" i="1"/>
  <c r="E7" i="5"/>
  <c r="E9" i="5"/>
  <c r="E15" i="5"/>
  <c r="E17" i="5"/>
  <c r="E18" i="5"/>
  <c r="E19" i="5"/>
  <c r="E17" i="6" l="1"/>
  <c r="K21" i="5" l="1"/>
  <c r="M3" i="7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E21" i="7" l="1"/>
  <c r="D22" i="1"/>
  <c r="M8" i="6"/>
  <c r="M9" i="6"/>
  <c r="M10" i="6"/>
  <c r="M11" i="6"/>
  <c r="M12" i="6"/>
  <c r="M13" i="6"/>
  <c r="M14" i="6"/>
  <c r="M15" i="6"/>
  <c r="M16" i="6"/>
  <c r="M3" i="6"/>
  <c r="M4" i="6"/>
  <c r="M5" i="6"/>
  <c r="M6" i="6"/>
  <c r="M5" i="1"/>
  <c r="M6" i="1"/>
  <c r="M7" i="1"/>
  <c r="M8" i="1"/>
  <c r="M10" i="1"/>
  <c r="M11" i="1"/>
  <c r="M12" i="1"/>
  <c r="M13" i="1"/>
  <c r="M18" i="1"/>
  <c r="M19" i="1"/>
  <c r="M5" i="5"/>
  <c r="M6" i="5"/>
  <c r="M7" i="5"/>
  <c r="M8" i="5"/>
  <c r="M9" i="5"/>
  <c r="M11" i="5"/>
  <c r="M12" i="5"/>
  <c r="M13" i="5"/>
  <c r="M16" i="5"/>
  <c r="M17" i="5"/>
  <c r="M19" i="6"/>
  <c r="M7" i="6"/>
  <c r="M15" i="1"/>
  <c r="M17" i="1"/>
  <c r="M10" i="5"/>
  <c r="M14" i="5"/>
  <c r="M15" i="5"/>
  <c r="M18" i="5"/>
  <c r="M19" i="5"/>
  <c r="O13" i="6"/>
  <c r="M14" i="1"/>
  <c r="M3" i="5"/>
  <c r="M4" i="5"/>
  <c r="N9" i="7"/>
  <c r="M17" i="6"/>
  <c r="M3" i="1"/>
  <c r="N16" i="7"/>
  <c r="O6" i="5"/>
  <c r="E22" i="1"/>
  <c r="N3" i="7"/>
  <c r="N4" i="7"/>
  <c r="N5" i="7"/>
  <c r="N6" i="7"/>
  <c r="N7" i="7"/>
  <c r="N8" i="7"/>
  <c r="N10" i="7"/>
  <c r="N11" i="7"/>
  <c r="N12" i="7"/>
  <c r="N13" i="7"/>
  <c r="N14" i="7"/>
  <c r="N15" i="7"/>
  <c r="N17" i="7"/>
  <c r="N18" i="7"/>
  <c r="N19" i="7"/>
  <c r="N20" i="7"/>
  <c r="O5" i="5"/>
  <c r="O20" i="5"/>
  <c r="O19" i="5"/>
  <c r="O18" i="5"/>
  <c r="O17" i="5"/>
  <c r="O15" i="5"/>
  <c r="O13" i="5"/>
  <c r="O12" i="5"/>
  <c r="O11" i="5"/>
  <c r="O8" i="5"/>
  <c r="O7" i="5"/>
  <c r="O4" i="5"/>
  <c r="O3" i="5"/>
  <c r="O5" i="6"/>
  <c r="O17" i="6"/>
  <c r="O6" i="1"/>
  <c r="O16" i="6"/>
  <c r="G22" i="1"/>
  <c r="O19" i="6"/>
  <c r="O18" i="1"/>
  <c r="O6" i="6"/>
  <c r="O9" i="6"/>
  <c r="O11" i="6"/>
  <c r="O12" i="6"/>
  <c r="O15" i="6"/>
  <c r="O20" i="6"/>
  <c r="O4" i="1"/>
  <c r="O7" i="1"/>
  <c r="O10" i="1"/>
  <c r="O11" i="1"/>
  <c r="O12" i="1"/>
  <c r="O13" i="1"/>
  <c r="O14" i="1"/>
  <c r="O17" i="1"/>
  <c r="O19" i="1"/>
  <c r="G21" i="7"/>
  <c r="G21" i="6"/>
  <c r="G21" i="5"/>
  <c r="K21" i="7"/>
  <c r="F21" i="7"/>
  <c r="F22" i="1"/>
  <c r="F21" i="6"/>
  <c r="H21" i="5"/>
  <c r="J21" i="7"/>
  <c r="I21" i="7"/>
  <c r="H21" i="7"/>
  <c r="K22" i="1"/>
  <c r="J22" i="1"/>
  <c r="J21" i="5"/>
  <c r="H21" i="6"/>
  <c r="I21" i="6"/>
  <c r="J21" i="6"/>
  <c r="F21" i="5"/>
  <c r="I21" i="5"/>
  <c r="K21" i="6"/>
  <c r="H22" i="1"/>
  <c r="L21" i="7"/>
  <c r="L22" i="1"/>
  <c r="C22" i="1"/>
  <c r="L21" i="5"/>
  <c r="L21" i="6"/>
  <c r="C21" i="5"/>
  <c r="C21" i="6"/>
  <c r="O5" i="1"/>
  <c r="O14" i="6"/>
  <c r="O4" i="6"/>
  <c r="O15" i="1"/>
  <c r="O18" i="6"/>
  <c r="O7" i="6"/>
  <c r="O8" i="6"/>
  <c r="O20" i="1"/>
  <c r="C21" i="7"/>
  <c r="O3" i="1"/>
  <c r="O10" i="6"/>
  <c r="D21" i="7"/>
  <c r="O14" i="5"/>
  <c r="O10" i="5"/>
  <c r="O3" i="6"/>
  <c r="O16" i="5"/>
  <c r="O8" i="1"/>
  <c r="D21" i="6"/>
  <c r="O9" i="5"/>
  <c r="D21" i="5"/>
  <c r="M20" i="6"/>
  <c r="M20" i="5"/>
  <c r="M18" i="6"/>
  <c r="M16" i="1"/>
  <c r="O16" i="1"/>
  <c r="M9" i="1"/>
  <c r="O9" i="1"/>
  <c r="M20" i="1"/>
  <c r="M4" i="1" l="1"/>
  <c r="M22" i="1" s="1"/>
  <c r="M21" i="7"/>
  <c r="E21" i="6"/>
  <c r="M21" i="6"/>
  <c r="E21" i="5"/>
  <c r="M21" i="5"/>
</calcChain>
</file>

<file path=xl/sharedStrings.xml><?xml version="1.0" encoding="utf-8"?>
<sst xmlns="http://schemas.openxmlformats.org/spreadsheetml/2006/main" count="79" uniqueCount="23">
  <si>
    <t>Blok No</t>
  </si>
  <si>
    <t>D-10</t>
  </si>
  <si>
    <t>Daire No</t>
  </si>
  <si>
    <t>B1-10</t>
  </si>
  <si>
    <t>B2-04A</t>
  </si>
  <si>
    <t>B2-04B</t>
  </si>
  <si>
    <t>ÖDENECEK TOPLAM BORÇ</t>
  </si>
  <si>
    <t>SICAK SU BEDELİ</t>
  </si>
  <si>
    <t>ÖDENMİŞ</t>
  </si>
  <si>
    <t>ÖNCEKİ AY TOPLAM BORÇ</t>
  </si>
  <si>
    <t>TOPLAM</t>
  </si>
  <si>
    <t xml:space="preserve"> </t>
  </si>
  <si>
    <t>OKUMA BEDELİ</t>
  </si>
  <si>
    <t>AİDAT   (BU AYIN)</t>
  </si>
  <si>
    <t>GÜNÜ GEÇEN BORÇ</t>
  </si>
  <si>
    <t>ORTAK ISINMA</t>
  </si>
  <si>
    <t>ÖZEL ISINMA</t>
  </si>
  <si>
    <t>SICAK SU HAZIR TUTMA BEDELİ</t>
  </si>
  <si>
    <t>GECİKME FAİZİ (%7)</t>
  </si>
  <si>
    <t>SON ÖDEME TARİHİ AY SONU OLUP, SONRASINDA %7 FAİZ İŞLEYECEKTİR.</t>
  </si>
  <si>
    <t>Tek Seferlik Üst Yönetim Ödemesi</t>
  </si>
  <si>
    <t>ORTAK ISINMA= TOPLAM ISINMANIN YÜZDE 70'İ OLUP,  PETEKLERİNİZ YANSA DA YANMASA DA ÖDERSİNİZ. BU NEDENLE PAY ÖLÇERLERİNİZİ AÇMANIZ SİZİN FAYDANIZADIR.</t>
  </si>
  <si>
    <t>ARALIK 2025 ÖDEME TAKİP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</si>
</sst>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_T_L"/>
    <numFmt numFmtId="165" formatCode="#,##0.000000000000"/>
    <numFmt numFmtId="166" formatCode="#,##0.00000000000"/>
    <numFmt numFmtId="167" formatCode="#,##0.000000000"/>
    <numFmt numFmtId="168" formatCode="_-* #,##0.00\ _₺_-;\-* #,##0.00\ _₺_-;_-* &quot;-&quot;??\ _₺_-;_-@_-"/>
  </numFmts>
  <fonts count="13" x14ac:knownFonts="1"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1"/>
      <color indexed="63"/>
      <name val="Tahoma"/>
      <family val="2"/>
      <charset val="162"/>
    </font>
    <font>
      <sz val="8"/>
      <color indexed="63"/>
      <name val="Tahoma"/>
      <family val="2"/>
      <charset val="162"/>
    </font>
    <font>
      <sz val="11"/>
      <name val="Arial"/>
      <family val="2"/>
      <charset val="162"/>
    </font>
    <font>
      <sz val="8"/>
      <color indexed="63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1"/>
      <color indexed="63"/>
      <name val="Calibri"/>
      <family val="2"/>
      <charset val="162"/>
      <scheme val="minor"/>
    </font>
    <font>
      <sz val="8"/>
      <color indexed="63"/>
      <name val="Tahoma"/>
      <family val="2"/>
      <charset val="162"/>
    </font>
    <font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8" fontId="12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4" fontId="0" fillId="0" borderId="0" xfId="0" applyNumberFormat="1"/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8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4" fontId="3" fillId="0" borderId="1" xfId="0" applyNumberFormat="1" applyFont="1" applyBorder="1" applyAlignment="1">
      <alignment horizontal="right" vertical="top"/>
    </xf>
    <xf numFmtId="164" fontId="0" fillId="0" borderId="1" xfId="0" applyNumberFormat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4" fontId="0" fillId="0" borderId="1" xfId="0" applyNumberFormat="1" applyFill="1" applyBorder="1" applyAlignment="1">
      <alignment horizontal="left"/>
    </xf>
    <xf numFmtId="164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1" xfId="0" applyNumberFormat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textRotation="90"/>
    </xf>
    <xf numFmtId="0" fontId="8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top"/>
    </xf>
    <xf numFmtId="165" fontId="0" fillId="0" borderId="0" xfId="0" applyNumberFormat="1"/>
    <xf numFmtId="166" fontId="0" fillId="0" borderId="0" xfId="0" applyNumberFormat="1"/>
    <xf numFmtId="4" fontId="4" fillId="2" borderId="1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4" fontId="5" fillId="2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left" vertical="center"/>
    </xf>
    <xf numFmtId="4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left"/>
    </xf>
    <xf numFmtId="4" fontId="0" fillId="0" borderId="1" xfId="0" applyNumberFormat="1" applyFont="1" applyBorder="1" applyAlignment="1">
      <alignment horizontal="left"/>
    </xf>
    <xf numFmtId="4" fontId="6" fillId="0" borderId="1" xfId="0" applyNumberFormat="1" applyFont="1" applyBorder="1"/>
    <xf numFmtId="2" fontId="0" fillId="4" borderId="0" xfId="0" applyNumberFormat="1" applyFill="1" applyAlignment="1">
      <alignment wrapText="1"/>
    </xf>
    <xf numFmtId="167" fontId="0" fillId="0" borderId="0" xfId="0" applyNumberFormat="1"/>
    <xf numFmtId="4" fontId="4" fillId="2" borderId="2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0" fillId="0" borderId="0" xfId="0" applyFill="1"/>
    <xf numFmtId="2" fontId="0" fillId="0" borderId="0" xfId="0" applyNumberFormat="1" applyFill="1"/>
    <xf numFmtId="4" fontId="11" fillId="2" borderId="2" xfId="0" applyNumberFormat="1" applyFont="1" applyFill="1" applyBorder="1" applyAlignment="1">
      <alignment horizontal="righ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textRotation="90"/>
    </xf>
    <xf numFmtId="168" fontId="8" fillId="0" borderId="0" xfId="1" applyFont="1" applyAlignment="1">
      <alignment horizontal="center" vertical="center" wrapText="1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2">
    <cellStyle name="Normal" xfId="0" builtinId="0"/>
    <cellStyle name="Virgü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zoomScaleNormal="100" workbookViewId="0">
      <selection activeCell="O15" sqref="O15"/>
    </sheetView>
  </sheetViews>
  <sheetFormatPr defaultRowHeight="15" x14ac:dyDescent="0.25"/>
  <cols>
    <col min="1" max="1" width="5" customWidth="1"/>
    <col min="2" max="2" width="8.5703125" bestFit="1" customWidth="1"/>
    <col min="3" max="3" width="14.5703125" customWidth="1"/>
    <col min="4" max="4" width="11.7109375" style="19" customWidth="1"/>
    <col min="5" max="5" width="10.42578125" bestFit="1" customWidth="1"/>
    <col min="6" max="6" width="11.42578125" hidden="1" customWidth="1"/>
    <col min="7" max="7" width="11" customWidth="1"/>
    <col min="8" max="8" width="10.42578125" bestFit="1" customWidth="1"/>
    <col min="9" max="9" width="11.28515625" customWidth="1"/>
    <col min="10" max="10" width="11.140625" customWidth="1"/>
    <col min="11" max="11" width="10.5703125" customWidth="1"/>
    <col min="12" max="12" width="11.42578125" bestFit="1" customWidth="1"/>
    <col min="13" max="13" width="19.42578125" customWidth="1"/>
    <col min="14" max="14" width="3.5703125" customWidth="1"/>
    <col min="15" max="15" width="17.42578125" style="34" bestFit="1" customWidth="1"/>
    <col min="16" max="16" width="17.42578125" bestFit="1" customWidth="1"/>
  </cols>
  <sheetData>
    <row r="1" spans="1:16" x14ac:dyDescent="0.25">
      <c r="A1" s="62" t="s">
        <v>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6" ht="60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49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O2" s="46" t="s">
        <v>14</v>
      </c>
    </row>
    <row r="3" spans="1:16" ht="18.95" customHeight="1" x14ac:dyDescent="0.25">
      <c r="A3" s="64" t="s">
        <v>1</v>
      </c>
      <c r="B3" s="27">
        <v>1</v>
      </c>
      <c r="C3" s="14">
        <v>2505.0698504858542</v>
      </c>
      <c r="D3" s="36">
        <v>2505</v>
      </c>
      <c r="E3" s="14"/>
      <c r="F3" s="14"/>
      <c r="G3" s="14">
        <v>60</v>
      </c>
      <c r="H3" s="24">
        <v>69</v>
      </c>
      <c r="I3" s="24">
        <v>340</v>
      </c>
      <c r="J3" s="30">
        <v>0</v>
      </c>
      <c r="K3" s="26">
        <v>136.541</v>
      </c>
      <c r="L3" s="23">
        <v>1950</v>
      </c>
      <c r="M3" s="7">
        <f>C3-D3+E3+H3+K3+L3+I3+J3+F3+G3</f>
        <v>2555.6108504858544</v>
      </c>
      <c r="N3" s="2"/>
      <c r="O3" s="34">
        <f>C3-D3</f>
        <v>6.9850485854203725E-2</v>
      </c>
      <c r="P3" s="34"/>
    </row>
    <row r="4" spans="1:16" ht="18.95" customHeight="1" x14ac:dyDescent="0.25">
      <c r="A4" s="64"/>
      <c r="B4" s="27">
        <v>2</v>
      </c>
      <c r="C4" s="14">
        <v>16690.460329531885</v>
      </c>
      <c r="D4" s="37">
        <f>13307+3385</f>
        <v>16692</v>
      </c>
      <c r="E4" s="14"/>
      <c r="F4" s="14"/>
      <c r="G4" s="14">
        <v>60</v>
      </c>
      <c r="H4" s="24">
        <v>69</v>
      </c>
      <c r="I4" s="24">
        <v>340</v>
      </c>
      <c r="J4" s="30">
        <v>142.3656</v>
      </c>
      <c r="K4" s="26">
        <v>0</v>
      </c>
      <c r="L4" s="23">
        <v>1950</v>
      </c>
      <c r="M4" s="7">
        <f t="shared" ref="M4:M20" si="0">C4-D4+E4+H4+K4+L4+I4+J4+F4+G4</f>
        <v>2559.8259295318849</v>
      </c>
      <c r="O4" s="34">
        <f t="shared" ref="O4:O20" si="1">C4-D4</f>
        <v>-1.5396704681152187</v>
      </c>
    </row>
    <row r="5" spans="1:16" ht="18.95" customHeight="1" x14ac:dyDescent="0.25">
      <c r="A5" s="64"/>
      <c r="B5" s="27">
        <v>3</v>
      </c>
      <c r="C5" s="14">
        <v>3025.0114036856794</v>
      </c>
      <c r="D5" s="37">
        <v>3025.2</v>
      </c>
      <c r="E5" s="14"/>
      <c r="F5" s="14"/>
      <c r="G5" s="14">
        <v>60</v>
      </c>
      <c r="H5" s="24">
        <v>69</v>
      </c>
      <c r="I5" s="24">
        <v>550</v>
      </c>
      <c r="J5" s="30">
        <v>0</v>
      </c>
      <c r="K5" s="26">
        <v>39.011699999999998</v>
      </c>
      <c r="L5" s="23">
        <v>2200</v>
      </c>
      <c r="M5" s="7">
        <f t="shared" si="0"/>
        <v>2917.8231036856796</v>
      </c>
      <c r="O5" s="34">
        <f t="shared" si="1"/>
        <v>-0.18859631432042079</v>
      </c>
    </row>
    <row r="6" spans="1:16" ht="18.95" customHeight="1" x14ac:dyDescent="0.25">
      <c r="A6" s="64"/>
      <c r="B6" s="27">
        <v>4</v>
      </c>
      <c r="C6" s="14">
        <v>3235.1325442140396</v>
      </c>
      <c r="D6" s="33">
        <v>3236</v>
      </c>
      <c r="E6" s="14"/>
      <c r="F6" s="14"/>
      <c r="G6" s="14">
        <v>60</v>
      </c>
      <c r="H6" s="24">
        <v>69</v>
      </c>
      <c r="I6" s="24">
        <v>550</v>
      </c>
      <c r="J6" s="30">
        <v>430.71652</v>
      </c>
      <c r="K6" s="26">
        <v>204.8115</v>
      </c>
      <c r="L6" s="23">
        <v>2200</v>
      </c>
      <c r="M6" s="7">
        <f t="shared" si="0"/>
        <v>3513.6605642140394</v>
      </c>
      <c r="O6" s="34">
        <f t="shared" si="1"/>
        <v>-0.86745578596037376</v>
      </c>
    </row>
    <row r="7" spans="1:16" ht="18.95" customHeight="1" x14ac:dyDescent="0.25">
      <c r="A7" s="64"/>
      <c r="B7" s="27">
        <v>5</v>
      </c>
      <c r="C7" s="14">
        <v>23373.633963360215</v>
      </c>
      <c r="D7" s="33"/>
      <c r="E7" s="14">
        <f t="shared" ref="E7:E19" si="2">(C7-D7)*0.07</f>
        <v>1636.1543774352151</v>
      </c>
      <c r="F7" s="14"/>
      <c r="G7" s="14">
        <v>60</v>
      </c>
      <c r="H7" s="24">
        <v>69</v>
      </c>
      <c r="I7" s="24">
        <v>550</v>
      </c>
      <c r="J7" s="30">
        <v>500.69292000000002</v>
      </c>
      <c r="K7" s="26">
        <v>29.258700000000001</v>
      </c>
      <c r="L7" s="23">
        <v>2200</v>
      </c>
      <c r="M7" s="7">
        <f t="shared" si="0"/>
        <v>28418.739960795428</v>
      </c>
      <c r="O7" s="34">
        <f t="shared" si="1"/>
        <v>23373.633963360215</v>
      </c>
    </row>
    <row r="8" spans="1:16" ht="18.95" customHeight="1" x14ac:dyDescent="0.25">
      <c r="A8" s="64"/>
      <c r="B8" s="27">
        <v>6</v>
      </c>
      <c r="C8" s="14">
        <v>3252.0050687764297</v>
      </c>
      <c r="D8" s="37">
        <v>3252.01</v>
      </c>
      <c r="E8" s="14"/>
      <c r="F8" s="14"/>
      <c r="G8" s="14">
        <v>60</v>
      </c>
      <c r="H8" s="24">
        <v>69</v>
      </c>
      <c r="I8" s="24">
        <v>550</v>
      </c>
      <c r="J8" s="30">
        <v>405.38017000000002</v>
      </c>
      <c r="K8" s="26">
        <v>185.3056</v>
      </c>
      <c r="L8" s="23">
        <v>2200</v>
      </c>
      <c r="M8" s="7">
        <f t="shared" si="0"/>
        <v>3469.6808387764295</v>
      </c>
      <c r="N8" s="2"/>
      <c r="O8" s="34">
        <f t="shared" si="1"/>
        <v>-4.9312235705656349E-3</v>
      </c>
    </row>
    <row r="9" spans="1:16" ht="18.95" customHeight="1" thickBot="1" x14ac:dyDescent="0.3">
      <c r="A9" s="64"/>
      <c r="B9" s="27">
        <v>7</v>
      </c>
      <c r="C9" s="14">
        <v>14151.088126488041</v>
      </c>
      <c r="D9" s="37">
        <v>4151</v>
      </c>
      <c r="E9" s="14">
        <f t="shared" si="2"/>
        <v>700.00616885416298</v>
      </c>
      <c r="F9" s="14"/>
      <c r="G9" s="14">
        <v>60</v>
      </c>
      <c r="H9" s="24">
        <v>69</v>
      </c>
      <c r="I9" s="24">
        <v>550</v>
      </c>
      <c r="J9" s="30">
        <v>534.47459000000003</v>
      </c>
      <c r="K9" s="26">
        <v>87.776300000000006</v>
      </c>
      <c r="L9" s="23">
        <v>2200</v>
      </c>
      <c r="M9" s="7">
        <f t="shared" si="0"/>
        <v>14201.345185342203</v>
      </c>
      <c r="O9" s="34">
        <f t="shared" si="1"/>
        <v>10000.088126488041</v>
      </c>
    </row>
    <row r="10" spans="1:16" ht="18.95" customHeight="1" thickBot="1" x14ac:dyDescent="0.3">
      <c r="A10" s="64"/>
      <c r="B10" s="27">
        <v>8</v>
      </c>
      <c r="C10" s="14">
        <v>2870.3542177502973</v>
      </c>
      <c r="D10" s="48">
        <v>2871</v>
      </c>
      <c r="E10" s="14"/>
      <c r="F10" s="14"/>
      <c r="G10" s="14">
        <v>60</v>
      </c>
      <c r="H10" s="24">
        <v>69</v>
      </c>
      <c r="I10" s="24">
        <v>550</v>
      </c>
      <c r="J10" s="30">
        <v>123.06177</v>
      </c>
      <c r="K10" s="26">
        <v>19.505800000000001</v>
      </c>
      <c r="L10" s="23">
        <v>2200</v>
      </c>
      <c r="M10" s="7">
        <f t="shared" si="0"/>
        <v>3020.921787750297</v>
      </c>
      <c r="O10" s="34">
        <f t="shared" si="1"/>
        <v>-0.64578224970273368</v>
      </c>
    </row>
    <row r="11" spans="1:16" ht="18.95" customHeight="1" x14ac:dyDescent="0.25">
      <c r="A11" s="64"/>
      <c r="B11" s="27">
        <v>9</v>
      </c>
      <c r="C11" s="14">
        <v>3205.2574613072993</v>
      </c>
      <c r="D11" s="37">
        <v>3206</v>
      </c>
      <c r="E11" s="14"/>
      <c r="F11" s="14"/>
      <c r="G11" s="14">
        <v>60</v>
      </c>
      <c r="H11" s="24">
        <v>69</v>
      </c>
      <c r="I11" s="24">
        <v>550</v>
      </c>
      <c r="J11" s="30">
        <v>436.74890999999997</v>
      </c>
      <c r="K11" s="26">
        <v>175.55269999999999</v>
      </c>
      <c r="L11" s="23">
        <v>2200</v>
      </c>
      <c r="M11" s="7">
        <f t="shared" si="0"/>
        <v>3490.5590713072993</v>
      </c>
      <c r="O11" s="34">
        <f t="shared" si="1"/>
        <v>-0.74253869270069117</v>
      </c>
    </row>
    <row r="12" spans="1:16" ht="18.95" customHeight="1" x14ac:dyDescent="0.25">
      <c r="A12" s="64"/>
      <c r="B12" s="27">
        <v>10</v>
      </c>
      <c r="C12" s="14">
        <v>6700.4178459000004</v>
      </c>
      <c r="D12" s="37">
        <v>6700</v>
      </c>
      <c r="E12" s="14"/>
      <c r="F12" s="14"/>
      <c r="G12" s="14">
        <v>60</v>
      </c>
      <c r="H12" s="24">
        <v>69</v>
      </c>
      <c r="I12" s="24">
        <v>550</v>
      </c>
      <c r="J12" s="30">
        <v>579.11464000000001</v>
      </c>
      <c r="K12" s="26">
        <v>312.09370000000001</v>
      </c>
      <c r="L12" s="23">
        <v>2200</v>
      </c>
      <c r="M12" s="7">
        <f>C12-D12+E12+H12+K12+L12+I12+J12+F12+G12</f>
        <v>3770.6261859000006</v>
      </c>
      <c r="O12" s="34">
        <f>C12-D12</f>
        <v>0.41784590000042954</v>
      </c>
      <c r="P12" s="53"/>
    </row>
    <row r="13" spans="1:16" ht="18.95" customHeight="1" thickBot="1" x14ac:dyDescent="0.3">
      <c r="A13" s="64"/>
      <c r="B13" s="27">
        <v>11</v>
      </c>
      <c r="C13" s="14">
        <v>3433.2172665662374</v>
      </c>
      <c r="D13" s="37">
        <v>3433.22</v>
      </c>
      <c r="E13" s="14"/>
      <c r="F13" s="14"/>
      <c r="G13" s="14">
        <v>60</v>
      </c>
      <c r="H13" s="24">
        <v>69</v>
      </c>
      <c r="I13" s="24">
        <v>550</v>
      </c>
      <c r="J13" s="30">
        <v>539.30044999999996</v>
      </c>
      <c r="K13" s="26">
        <v>146.29390000000001</v>
      </c>
      <c r="L13" s="23">
        <v>2200</v>
      </c>
      <c r="M13" s="7">
        <f t="shared" si="0"/>
        <v>3564.5916165662375</v>
      </c>
      <c r="O13" s="34">
        <f t="shared" si="1"/>
        <v>-2.7334337623869942E-3</v>
      </c>
    </row>
    <row r="14" spans="1:16" ht="18.95" customHeight="1" thickBot="1" x14ac:dyDescent="0.3">
      <c r="A14" s="64"/>
      <c r="B14" s="27">
        <v>12</v>
      </c>
      <c r="C14" s="14">
        <v>3080.443595106572</v>
      </c>
      <c r="D14" s="48">
        <v>3080</v>
      </c>
      <c r="E14" s="14"/>
      <c r="F14" s="14"/>
      <c r="G14" s="14">
        <v>60</v>
      </c>
      <c r="H14" s="24">
        <v>69</v>
      </c>
      <c r="I14" s="24">
        <v>550</v>
      </c>
      <c r="J14" s="30">
        <v>260.60151000000002</v>
      </c>
      <c r="K14" s="26">
        <v>97.529200000000003</v>
      </c>
      <c r="L14" s="23">
        <v>2200</v>
      </c>
      <c r="M14" s="7">
        <f t="shared" si="0"/>
        <v>3237.574305106572</v>
      </c>
      <c r="N14" s="2"/>
      <c r="O14" s="34">
        <f t="shared" si="1"/>
        <v>0.44359510657204737</v>
      </c>
    </row>
    <row r="15" spans="1:16" ht="18.95" customHeight="1" x14ac:dyDescent="0.25">
      <c r="A15" s="64"/>
      <c r="B15" s="27">
        <v>13</v>
      </c>
      <c r="C15" s="14">
        <v>5705.0256045899541</v>
      </c>
      <c r="D15" s="37">
        <v>5705</v>
      </c>
      <c r="E15" s="14">
        <f t="shared" si="2"/>
        <v>1.7923212967889414E-3</v>
      </c>
      <c r="F15" s="14"/>
      <c r="G15" s="14">
        <v>60</v>
      </c>
      <c r="H15" s="24">
        <v>69</v>
      </c>
      <c r="I15" s="24">
        <v>550</v>
      </c>
      <c r="J15" s="30">
        <v>296.79624000000001</v>
      </c>
      <c r="K15" s="26">
        <v>58.517499999999998</v>
      </c>
      <c r="L15" s="23">
        <v>2200</v>
      </c>
      <c r="M15" s="7">
        <f t="shared" si="0"/>
        <v>3234.3411369112509</v>
      </c>
      <c r="O15" s="34">
        <f t="shared" si="1"/>
        <v>2.5604589954127732E-2</v>
      </c>
    </row>
    <row r="16" spans="1:16" ht="18.95" customHeight="1" x14ac:dyDescent="0.25">
      <c r="A16" s="64"/>
      <c r="B16" s="27">
        <v>14</v>
      </c>
      <c r="C16" s="14">
        <v>3051.0874524176211</v>
      </c>
      <c r="D16" s="37">
        <v>2921</v>
      </c>
      <c r="E16" s="14"/>
      <c r="F16" s="14"/>
      <c r="G16" s="14">
        <v>60</v>
      </c>
      <c r="H16" s="24">
        <v>69</v>
      </c>
      <c r="I16" s="24">
        <v>550</v>
      </c>
      <c r="J16" s="30">
        <v>211.13547</v>
      </c>
      <c r="K16" s="26">
        <v>0</v>
      </c>
      <c r="L16" s="23">
        <v>2200</v>
      </c>
      <c r="M16" s="7">
        <f t="shared" si="0"/>
        <v>3220.2229224176212</v>
      </c>
      <c r="N16" s="2"/>
      <c r="O16" s="34">
        <f t="shared" si="1"/>
        <v>130.08745241762108</v>
      </c>
    </row>
    <row r="17" spans="1:25" ht="18.95" customHeight="1" x14ac:dyDescent="0.25">
      <c r="A17" s="64"/>
      <c r="B17" s="27">
        <v>15</v>
      </c>
      <c r="C17" s="16">
        <v>10922.611362127513</v>
      </c>
      <c r="D17" s="38"/>
      <c r="E17" s="14">
        <f t="shared" si="2"/>
        <v>764.58279534892597</v>
      </c>
      <c r="F17" s="14"/>
      <c r="G17" s="14">
        <v>60</v>
      </c>
      <c r="H17" s="24">
        <v>69</v>
      </c>
      <c r="I17" s="24">
        <v>550</v>
      </c>
      <c r="J17" s="30">
        <v>605.65739000000008</v>
      </c>
      <c r="K17" s="26">
        <v>468.14060000000001</v>
      </c>
      <c r="L17" s="23">
        <v>2200</v>
      </c>
      <c r="M17" s="7">
        <f t="shared" si="0"/>
        <v>15639.99214747644</v>
      </c>
      <c r="N17" s="2"/>
      <c r="O17" s="34">
        <f t="shared" si="1"/>
        <v>10922.611362127513</v>
      </c>
    </row>
    <row r="18" spans="1:25" ht="18.95" customHeight="1" x14ac:dyDescent="0.25">
      <c r="A18" s="64"/>
      <c r="B18" s="27">
        <v>16</v>
      </c>
      <c r="C18" s="16">
        <v>10037.018271669414</v>
      </c>
      <c r="D18" s="37"/>
      <c r="E18" s="14">
        <f t="shared" si="2"/>
        <v>702.59127901685906</v>
      </c>
      <c r="F18" s="14"/>
      <c r="G18" s="14">
        <v>60</v>
      </c>
      <c r="H18" s="24">
        <v>69</v>
      </c>
      <c r="I18" s="24">
        <v>550</v>
      </c>
      <c r="J18" s="30">
        <v>405.38017000000002</v>
      </c>
      <c r="K18" s="26">
        <v>224.31729999999999</v>
      </c>
      <c r="L18" s="23">
        <v>2200</v>
      </c>
      <c r="M18" s="7">
        <f t="shared" si="0"/>
        <v>14248.307020686274</v>
      </c>
      <c r="O18" s="34">
        <f t="shared" si="1"/>
        <v>10037.018271669414</v>
      </c>
    </row>
    <row r="19" spans="1:25" ht="18.95" customHeight="1" thickBot="1" x14ac:dyDescent="0.3">
      <c r="A19" s="64"/>
      <c r="B19" s="27">
        <v>17</v>
      </c>
      <c r="C19" s="14">
        <v>360.00133307662054</v>
      </c>
      <c r="D19" s="37"/>
      <c r="E19" s="14">
        <f t="shared" si="2"/>
        <v>25.200093315363439</v>
      </c>
      <c r="F19" s="14"/>
      <c r="G19" s="14">
        <v>60</v>
      </c>
      <c r="H19" s="24">
        <v>69</v>
      </c>
      <c r="I19" s="24">
        <v>550</v>
      </c>
      <c r="J19" s="30">
        <v>12.064780000000001</v>
      </c>
      <c r="K19" s="26">
        <v>0</v>
      </c>
      <c r="L19" s="23">
        <v>2200</v>
      </c>
      <c r="M19" s="7">
        <f t="shared" si="0"/>
        <v>3276.2662063919843</v>
      </c>
      <c r="N19" s="2"/>
      <c r="O19" s="34">
        <f t="shared" si="1"/>
        <v>360.00133307662054</v>
      </c>
      <c r="Q19" s="2"/>
      <c r="S19" s="2"/>
      <c r="U19" s="2"/>
      <c r="V19" s="2"/>
      <c r="W19" s="2"/>
      <c r="X19" s="2"/>
      <c r="Y19" s="2"/>
    </row>
    <row r="20" spans="1:25" ht="18.95" customHeight="1" thickBot="1" x14ac:dyDescent="0.3">
      <c r="A20" s="64"/>
      <c r="B20" s="27">
        <v>18</v>
      </c>
      <c r="C20" s="14">
        <v>5935.5433558940449</v>
      </c>
      <c r="D20" s="48">
        <v>5936</v>
      </c>
      <c r="E20" s="14"/>
      <c r="F20" s="14"/>
      <c r="G20" s="14">
        <v>60</v>
      </c>
      <c r="H20" s="24">
        <v>69</v>
      </c>
      <c r="I20" s="24">
        <v>550</v>
      </c>
      <c r="J20" s="30">
        <v>878.32393999999999</v>
      </c>
      <c r="K20" s="26">
        <v>195.05850000000001</v>
      </c>
      <c r="L20" s="23">
        <v>2200</v>
      </c>
      <c r="M20" s="7">
        <f t="shared" si="0"/>
        <v>3951.9257958940452</v>
      </c>
      <c r="O20" s="34">
        <f t="shared" si="1"/>
        <v>-0.45664410595509253</v>
      </c>
    </row>
    <row r="21" spans="1:25" x14ac:dyDescent="0.25">
      <c r="A21" s="64"/>
      <c r="B21" s="27" t="s">
        <v>10</v>
      </c>
      <c r="C21" s="9">
        <f>SUM(C3:C20)</f>
        <v>121533.37905294771</v>
      </c>
      <c r="D21" s="18">
        <f t="shared" ref="D21:M21" si="3">SUM(D3:D20)</f>
        <v>66713.429999999993</v>
      </c>
      <c r="E21" s="9">
        <f>SUM(E3:E20)</f>
        <v>3828.5365062918236</v>
      </c>
      <c r="F21" s="9">
        <f>SUM(F3:F20)</f>
        <v>0</v>
      </c>
      <c r="G21" s="9">
        <f>SUM(G3:G20)</f>
        <v>1080</v>
      </c>
      <c r="H21" s="9">
        <f>SUM(H3:H20)</f>
        <v>1242</v>
      </c>
      <c r="I21" s="9">
        <f t="shared" si="3"/>
        <v>9480</v>
      </c>
      <c r="J21" s="9">
        <f>SUM(J3:J20)</f>
        <v>6361.8150700000006</v>
      </c>
      <c r="K21" s="9">
        <f>SUM(K3:K20)</f>
        <v>2379.7139999999999</v>
      </c>
      <c r="L21" s="9">
        <f t="shared" si="3"/>
        <v>39100</v>
      </c>
      <c r="M21" s="9">
        <f t="shared" si="3"/>
        <v>118292.01462923954</v>
      </c>
    </row>
    <row r="22" spans="1:25" ht="8.25" customHeight="1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</row>
    <row r="23" spans="1:25" x14ac:dyDescent="0.25">
      <c r="A23" s="66" t="s">
        <v>19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8"/>
      <c r="N23" s="55"/>
      <c r="O23" s="55"/>
      <c r="P23" s="55"/>
    </row>
    <row r="24" spans="1:25" ht="15" customHeight="1" x14ac:dyDescent="0.2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1"/>
      <c r="N24" s="55"/>
      <c r="O24" s="55"/>
      <c r="P24" s="55"/>
    </row>
    <row r="25" spans="1:25" ht="15" customHeight="1" x14ac:dyDescent="0.25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/>
      <c r="N25" s="55"/>
      <c r="O25" s="55"/>
      <c r="P25" s="55"/>
      <c r="R25" s="60"/>
      <c r="S25" s="60"/>
    </row>
    <row r="26" spans="1:25" ht="15" customHeight="1" x14ac:dyDescent="0.25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1"/>
      <c r="N26" s="55"/>
      <c r="O26" s="55"/>
      <c r="P26" s="55"/>
    </row>
    <row r="27" spans="1:25" ht="15" customHeight="1" x14ac:dyDescent="0.25">
      <c r="A27" s="69" t="s">
        <v>21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1"/>
      <c r="N27" s="55"/>
      <c r="O27" s="55"/>
      <c r="P27" s="55"/>
    </row>
    <row r="28" spans="1:25" ht="15" customHeight="1" x14ac:dyDescent="0.25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1"/>
      <c r="N28" s="55"/>
      <c r="O28" s="55"/>
      <c r="P28" s="55"/>
    </row>
    <row r="29" spans="1:25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55"/>
      <c r="O29" s="55"/>
      <c r="P29" s="55"/>
    </row>
    <row r="30" spans="1:25" x14ac:dyDescent="0.25">
      <c r="A30" s="55"/>
      <c r="B30" s="55"/>
      <c r="C30" s="55"/>
      <c r="D30" s="56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</row>
  </sheetData>
  <mergeCells count="7">
    <mergeCell ref="A1:M1"/>
    <mergeCell ref="A22:M22"/>
    <mergeCell ref="A3:A21"/>
    <mergeCell ref="A29:M29"/>
    <mergeCell ref="A23:M23"/>
    <mergeCell ref="A24:M26"/>
    <mergeCell ref="A27:M28"/>
  </mergeCells>
  <pageMargins left="0.39370078740157483" right="0" top="0.39370078740157483" bottom="0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zoomScaleNormal="100" workbookViewId="0">
      <selection activeCell="D22" sqref="D22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1.140625" customWidth="1"/>
    <col min="5" max="5" width="10.42578125" bestFit="1" customWidth="1"/>
    <col min="6" max="6" width="11.42578125" hidden="1" customWidth="1"/>
    <col min="7" max="7" width="11.140625" bestFit="1" customWidth="1"/>
    <col min="8" max="8" width="10.42578125" bestFit="1" customWidth="1"/>
    <col min="9" max="9" width="11.42578125" customWidth="1"/>
    <col min="10" max="10" width="10.42578125" customWidth="1"/>
    <col min="11" max="11" width="10.42578125" bestFit="1" customWidth="1"/>
    <col min="12" max="12" width="11.42578125" bestFit="1" customWidth="1"/>
    <col min="13" max="13" width="16.28515625" customWidth="1"/>
    <col min="14" max="14" width="0.85546875" customWidth="1"/>
    <col min="15" max="15" width="13.28515625" style="34" bestFit="1" customWidth="1"/>
    <col min="22" max="22" width="16.28515625" bestFit="1" customWidth="1"/>
  </cols>
  <sheetData>
    <row r="1" spans="1:26" x14ac:dyDescent="0.25">
      <c r="A1" s="62" t="s">
        <v>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26" ht="60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49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O2" s="46" t="s">
        <v>14</v>
      </c>
    </row>
    <row r="3" spans="1:26" ht="18.95" customHeight="1" x14ac:dyDescent="0.25">
      <c r="A3" s="64" t="s">
        <v>3</v>
      </c>
      <c r="B3" s="27">
        <v>1</v>
      </c>
      <c r="C3" s="13">
        <v>3987.3615284000002</v>
      </c>
      <c r="D3" s="45">
        <v>3987.36</v>
      </c>
      <c r="E3" s="14"/>
      <c r="F3" s="14"/>
      <c r="G3" s="14">
        <v>60</v>
      </c>
      <c r="H3" s="21">
        <v>69</v>
      </c>
      <c r="I3" s="21">
        <v>1298</v>
      </c>
      <c r="J3" s="30">
        <v>74.802260000000004</v>
      </c>
      <c r="K3" s="21">
        <v>39.011699999999998</v>
      </c>
      <c r="L3" s="22">
        <v>2700</v>
      </c>
      <c r="M3" s="7">
        <f t="shared" ref="M3:M20" si="0">C3-D3+E3+H3+K3+L3+I3+J3+F3+G3</f>
        <v>4240.8154884000005</v>
      </c>
      <c r="O3" s="34">
        <f>C3-D3</f>
        <v>1.5284000000974629E-3</v>
      </c>
      <c r="Q3" s="2"/>
    </row>
    <row r="4" spans="1:26" ht="18.95" customHeight="1" x14ac:dyDescent="0.25">
      <c r="A4" s="64"/>
      <c r="B4" s="27">
        <v>2</v>
      </c>
      <c r="C4" s="13">
        <v>4436.4452716023916</v>
      </c>
      <c r="D4" s="39">
        <v>4400</v>
      </c>
      <c r="E4" s="14"/>
      <c r="F4" s="14"/>
      <c r="G4" s="14">
        <v>60</v>
      </c>
      <c r="H4" s="21">
        <v>69</v>
      </c>
      <c r="I4" s="21">
        <v>1298</v>
      </c>
      <c r="J4" s="30">
        <v>726.30635999999993</v>
      </c>
      <c r="K4" s="21">
        <v>136.541</v>
      </c>
      <c r="L4" s="22">
        <v>2700</v>
      </c>
      <c r="M4" s="7">
        <f t="shared" si="0"/>
        <v>5026.2926316023913</v>
      </c>
      <c r="O4" s="34">
        <f t="shared" ref="O4:O20" si="1">C4-D4</f>
        <v>36.445271602391585</v>
      </c>
      <c r="V4" s="47"/>
    </row>
    <row r="5" spans="1:26" ht="18.95" customHeight="1" x14ac:dyDescent="0.25">
      <c r="A5" s="64"/>
      <c r="B5" s="27">
        <v>3</v>
      </c>
      <c r="C5" s="13">
        <v>4320.5906071272448</v>
      </c>
      <c r="D5" s="40"/>
      <c r="E5" s="14">
        <f t="shared" ref="E5:E9" si="2">(C5-D5)*0.07</f>
        <v>302.44134249890715</v>
      </c>
      <c r="F5" s="14"/>
      <c r="G5" s="14">
        <v>60</v>
      </c>
      <c r="H5" s="21">
        <v>69</v>
      </c>
      <c r="I5" s="21">
        <v>1298</v>
      </c>
      <c r="J5" s="30">
        <v>378.83742000000007</v>
      </c>
      <c r="K5" s="21">
        <v>224.31729999999999</v>
      </c>
      <c r="L5" s="22">
        <v>2700</v>
      </c>
      <c r="M5" s="7">
        <f t="shared" si="0"/>
        <v>9353.1866696261513</v>
      </c>
      <c r="O5" s="34">
        <f t="shared" si="1"/>
        <v>4320.5906071272448</v>
      </c>
    </row>
    <row r="6" spans="1:26" ht="18.95" customHeight="1" x14ac:dyDescent="0.25">
      <c r="A6" s="64"/>
      <c r="B6" s="27">
        <v>4</v>
      </c>
      <c r="C6" s="13">
        <v>8994.3982264360275</v>
      </c>
      <c r="D6" s="33">
        <v>8995</v>
      </c>
      <c r="E6" s="14"/>
      <c r="F6" s="14"/>
      <c r="G6" s="14">
        <v>60</v>
      </c>
      <c r="H6" s="21">
        <v>69</v>
      </c>
      <c r="I6" s="21">
        <v>1298</v>
      </c>
      <c r="J6" s="30">
        <v>436.74890999999997</v>
      </c>
      <c r="K6" s="21">
        <v>292.58780000000002</v>
      </c>
      <c r="L6" s="22">
        <v>2700</v>
      </c>
      <c r="M6" s="7">
        <f t="shared" si="0"/>
        <v>4855.734936436028</v>
      </c>
      <c r="O6" s="34">
        <f t="shared" si="1"/>
        <v>-0.60177356397252879</v>
      </c>
      <c r="S6" s="2"/>
      <c r="V6" s="2"/>
      <c r="Z6" s="2"/>
    </row>
    <row r="7" spans="1:26" ht="18.95" customHeight="1" x14ac:dyDescent="0.25">
      <c r="A7" s="64"/>
      <c r="B7" s="27">
        <v>5</v>
      </c>
      <c r="C7" s="13">
        <v>4780.6502352760081</v>
      </c>
      <c r="D7" s="40">
        <v>4780.6499999999996</v>
      </c>
      <c r="E7" s="14"/>
      <c r="F7" s="14"/>
      <c r="G7" s="14">
        <v>60</v>
      </c>
      <c r="H7" s="21">
        <v>69</v>
      </c>
      <c r="I7" s="21">
        <v>1298</v>
      </c>
      <c r="J7" s="30">
        <v>528.44207000000006</v>
      </c>
      <c r="K7" s="21">
        <v>429.12889999999999</v>
      </c>
      <c r="L7" s="22">
        <v>2700</v>
      </c>
      <c r="M7" s="7">
        <f t="shared" si="0"/>
        <v>5084.5712052760091</v>
      </c>
      <c r="O7" s="34">
        <f t="shared" si="1"/>
        <v>2.3527600842498941E-4</v>
      </c>
    </row>
    <row r="8" spans="1:26" ht="18.95" customHeight="1" x14ac:dyDescent="0.25">
      <c r="A8" s="64"/>
      <c r="B8" s="27">
        <v>6</v>
      </c>
      <c r="C8" s="13">
        <v>4266.8567515699997</v>
      </c>
      <c r="D8" s="33">
        <v>4267</v>
      </c>
      <c r="E8" s="14"/>
      <c r="F8" s="14"/>
      <c r="G8" s="14">
        <v>60</v>
      </c>
      <c r="H8" s="21">
        <v>69</v>
      </c>
      <c r="I8" s="21">
        <v>1298</v>
      </c>
      <c r="J8" s="30">
        <v>298.00277</v>
      </c>
      <c r="K8" s="21">
        <v>117.0351</v>
      </c>
      <c r="L8" s="22">
        <v>2700</v>
      </c>
      <c r="M8" s="7">
        <f t="shared" si="0"/>
        <v>4541.8946215699998</v>
      </c>
      <c r="O8" s="34">
        <f t="shared" si="1"/>
        <v>-0.14324843000031251</v>
      </c>
      <c r="P8" s="2"/>
      <c r="Q8" s="2"/>
    </row>
    <row r="9" spans="1:26" ht="18.95" customHeight="1" x14ac:dyDescent="0.25">
      <c r="A9" s="64"/>
      <c r="B9" s="27">
        <v>7</v>
      </c>
      <c r="C9" s="13">
        <v>8511.7943088656702</v>
      </c>
      <c r="D9" s="38">
        <f>1980+5000</f>
        <v>6980</v>
      </c>
      <c r="E9" s="14">
        <f t="shared" si="2"/>
        <v>107.22560162059693</v>
      </c>
      <c r="F9" s="14"/>
      <c r="G9" s="14">
        <v>60</v>
      </c>
      <c r="H9" s="21">
        <v>69</v>
      </c>
      <c r="I9" s="21">
        <v>1298</v>
      </c>
      <c r="J9" s="30">
        <v>271.45989000000003</v>
      </c>
      <c r="K9" s="21">
        <v>195.05850000000001</v>
      </c>
      <c r="L9" s="22">
        <v>2700</v>
      </c>
      <c r="M9" s="7">
        <f t="shared" si="0"/>
        <v>6232.538300486267</v>
      </c>
      <c r="O9" s="34">
        <f t="shared" si="1"/>
        <v>1531.7943088656702</v>
      </c>
    </row>
    <row r="10" spans="1:26" ht="18.95" customHeight="1" x14ac:dyDescent="0.25">
      <c r="A10" s="64"/>
      <c r="B10" s="27">
        <v>8</v>
      </c>
      <c r="C10" s="13">
        <v>4155.5531066647764</v>
      </c>
      <c r="D10" s="39">
        <v>4100</v>
      </c>
      <c r="E10" s="14"/>
      <c r="F10" s="14"/>
      <c r="G10" s="14">
        <v>60</v>
      </c>
      <c r="H10" s="21">
        <v>69</v>
      </c>
      <c r="I10" s="21">
        <v>1298</v>
      </c>
      <c r="J10" s="30">
        <v>534.47459000000003</v>
      </c>
      <c r="K10" s="21">
        <v>19.505800000000001</v>
      </c>
      <c r="L10" s="22">
        <v>2700</v>
      </c>
      <c r="M10" s="7">
        <f t="shared" si="0"/>
        <v>4736.5334966647761</v>
      </c>
      <c r="O10" s="34">
        <f t="shared" si="1"/>
        <v>55.553106664776351</v>
      </c>
    </row>
    <row r="11" spans="1:26" ht="18.95" customHeight="1" x14ac:dyDescent="0.25">
      <c r="A11" s="64"/>
      <c r="B11" s="27">
        <v>9</v>
      </c>
      <c r="C11" s="13">
        <v>23787.289791501411</v>
      </c>
      <c r="D11" s="39">
        <f>18185+5602</f>
        <v>23787</v>
      </c>
      <c r="E11" s="14"/>
      <c r="F11" s="14"/>
      <c r="G11" s="14">
        <v>60</v>
      </c>
      <c r="H11" s="21">
        <v>69</v>
      </c>
      <c r="I11" s="21">
        <v>1298</v>
      </c>
      <c r="J11" s="30">
        <v>1312.6599200000001</v>
      </c>
      <c r="K11" s="21">
        <v>117.0351</v>
      </c>
      <c r="L11" s="22">
        <v>2700</v>
      </c>
      <c r="M11" s="7">
        <f t="shared" si="0"/>
        <v>5556.9848115014111</v>
      </c>
      <c r="O11" s="34">
        <f t="shared" si="1"/>
        <v>0.28979150141094578</v>
      </c>
    </row>
    <row r="12" spans="1:26" ht="18.95" customHeight="1" x14ac:dyDescent="0.25">
      <c r="A12" s="64"/>
      <c r="B12" s="27">
        <v>10</v>
      </c>
      <c r="C12" s="13">
        <v>4826.1486086589684</v>
      </c>
      <c r="D12" s="39">
        <v>4827</v>
      </c>
      <c r="E12" s="14"/>
      <c r="F12" s="14"/>
      <c r="G12" s="14">
        <v>60</v>
      </c>
      <c r="H12" s="21">
        <v>69</v>
      </c>
      <c r="I12" s="21">
        <v>1298</v>
      </c>
      <c r="J12" s="30">
        <v>772.15294000000006</v>
      </c>
      <c r="K12" s="21">
        <v>351.10539999999997</v>
      </c>
      <c r="L12" s="22">
        <v>2700</v>
      </c>
      <c r="M12" s="7">
        <f t="shared" si="0"/>
        <v>5249.4069486589688</v>
      </c>
      <c r="O12" s="34">
        <f t="shared" si="1"/>
        <v>-0.85139134103155811</v>
      </c>
    </row>
    <row r="13" spans="1:26" ht="18.95" customHeight="1" x14ac:dyDescent="0.25">
      <c r="A13" s="64"/>
      <c r="B13" s="27">
        <v>11</v>
      </c>
      <c r="C13" s="13">
        <v>4674.3248459141978</v>
      </c>
      <c r="D13" s="40">
        <v>4674.32</v>
      </c>
      <c r="E13" s="14"/>
      <c r="F13" s="14"/>
      <c r="G13" s="14">
        <v>60</v>
      </c>
      <c r="H13" s="21">
        <v>69</v>
      </c>
      <c r="I13" s="21">
        <v>1298</v>
      </c>
      <c r="J13" s="30">
        <v>910.89908000000003</v>
      </c>
      <c r="K13" s="21">
        <v>341.35250000000002</v>
      </c>
      <c r="L13" s="22">
        <v>2700</v>
      </c>
      <c r="M13" s="7">
        <f t="shared" si="0"/>
        <v>5379.2564259141982</v>
      </c>
      <c r="N13" t="s">
        <v>11</v>
      </c>
      <c r="O13" s="34">
        <f t="shared" si="1"/>
        <v>4.8459141980856657E-3</v>
      </c>
    </row>
    <row r="14" spans="1:26" ht="18.95" customHeight="1" x14ac:dyDescent="0.25">
      <c r="A14" s="64"/>
      <c r="B14" s="27">
        <v>12</v>
      </c>
      <c r="C14" s="13">
        <v>4446.4168480000008</v>
      </c>
      <c r="D14" s="39">
        <v>4450</v>
      </c>
      <c r="E14" s="14"/>
      <c r="F14" s="14"/>
      <c r="G14" s="14">
        <v>60</v>
      </c>
      <c r="H14" s="21">
        <v>69</v>
      </c>
      <c r="I14" s="21">
        <v>1298</v>
      </c>
      <c r="J14" s="30">
        <v>314.89353999999997</v>
      </c>
      <c r="K14" s="21">
        <v>282.8349</v>
      </c>
      <c r="L14" s="22">
        <v>2700</v>
      </c>
      <c r="M14" s="7">
        <f t="shared" si="0"/>
        <v>4721.1452880000006</v>
      </c>
      <c r="O14" s="34">
        <f t="shared" si="1"/>
        <v>-3.5831519999992452</v>
      </c>
    </row>
    <row r="15" spans="1:26" ht="18.95" customHeight="1" x14ac:dyDescent="0.25">
      <c r="A15" s="64"/>
      <c r="B15" s="27">
        <v>13</v>
      </c>
      <c r="C15" s="13">
        <v>4234.457215299999</v>
      </c>
      <c r="D15" s="33">
        <v>4235</v>
      </c>
      <c r="E15" s="14"/>
      <c r="F15" s="14"/>
      <c r="G15" s="14">
        <v>60</v>
      </c>
      <c r="H15" s="21">
        <v>69</v>
      </c>
      <c r="I15" s="21">
        <v>1298</v>
      </c>
      <c r="J15" s="30">
        <v>127.88776000000001</v>
      </c>
      <c r="K15" s="21">
        <v>185.3056</v>
      </c>
      <c r="L15" s="22">
        <v>2700</v>
      </c>
      <c r="M15" s="7">
        <f t="shared" si="0"/>
        <v>4439.6505752999983</v>
      </c>
      <c r="O15" s="34">
        <f t="shared" si="1"/>
        <v>-0.54278470000099333</v>
      </c>
      <c r="R15" s="52"/>
    </row>
    <row r="16" spans="1:26" ht="18.95" customHeight="1" x14ac:dyDescent="0.25">
      <c r="A16" s="64"/>
      <c r="B16" s="27">
        <v>14</v>
      </c>
      <c r="C16" s="13">
        <v>4749.7224990186814</v>
      </c>
      <c r="D16" s="33">
        <v>4800</v>
      </c>
      <c r="E16" s="14"/>
      <c r="F16" s="14"/>
      <c r="G16" s="14">
        <v>60</v>
      </c>
      <c r="H16" s="21">
        <v>69</v>
      </c>
      <c r="I16" s="21">
        <v>1298</v>
      </c>
      <c r="J16" s="30">
        <v>1001.38584</v>
      </c>
      <c r="K16" s="21">
        <v>263.32909999999998</v>
      </c>
      <c r="L16" s="22">
        <v>2700</v>
      </c>
      <c r="M16" s="7">
        <f t="shared" si="0"/>
        <v>5341.4374390186813</v>
      </c>
      <c r="O16" s="34">
        <f t="shared" si="1"/>
        <v>-50.277500981318553</v>
      </c>
    </row>
    <row r="17" spans="1:21" ht="18.95" customHeight="1" x14ac:dyDescent="0.25">
      <c r="A17" s="64"/>
      <c r="B17" s="27">
        <v>15</v>
      </c>
      <c r="C17" s="13">
        <v>4083.6097998044952</v>
      </c>
      <c r="D17" s="38">
        <v>4084</v>
      </c>
      <c r="E17" s="14"/>
      <c r="F17" s="14"/>
      <c r="G17" s="14">
        <v>60</v>
      </c>
      <c r="H17" s="21">
        <v>69</v>
      </c>
      <c r="I17" s="21">
        <v>1298</v>
      </c>
      <c r="J17" s="30">
        <v>243.71073999999999</v>
      </c>
      <c r="K17" s="21">
        <v>0</v>
      </c>
      <c r="L17" s="22">
        <v>2700</v>
      </c>
      <c r="M17" s="7">
        <f t="shared" si="0"/>
        <v>4370.3205398044956</v>
      </c>
      <c r="O17" s="34">
        <f t="shared" si="1"/>
        <v>-0.39020019550480356</v>
      </c>
    </row>
    <row r="18" spans="1:21" ht="18.95" customHeight="1" x14ac:dyDescent="0.25">
      <c r="A18" s="64"/>
      <c r="B18" s="27">
        <v>16</v>
      </c>
      <c r="C18" s="13">
        <v>8505.2606033059528</v>
      </c>
      <c r="D18" s="41">
        <f>7500+1000</f>
        <v>8500</v>
      </c>
      <c r="E18" s="14"/>
      <c r="F18" s="14"/>
      <c r="G18" s="14">
        <v>60</v>
      </c>
      <c r="H18" s="21">
        <v>69</v>
      </c>
      <c r="I18" s="21">
        <v>1298</v>
      </c>
      <c r="J18" s="30">
        <v>865.05250000000001</v>
      </c>
      <c r="K18" s="21">
        <v>341.35250000000002</v>
      </c>
      <c r="L18" s="22">
        <v>2700</v>
      </c>
      <c r="M18" s="7">
        <f t="shared" si="0"/>
        <v>5338.6656033059526</v>
      </c>
      <c r="O18" s="34">
        <f>C18-D18-2400</f>
        <v>-2394.7393966940472</v>
      </c>
    </row>
    <row r="19" spans="1:21" ht="18.95" customHeight="1" x14ac:dyDescent="0.25">
      <c r="A19" s="64"/>
      <c r="B19" s="27">
        <v>17</v>
      </c>
      <c r="C19" s="13">
        <v>9015.111341513466</v>
      </c>
      <c r="D19" s="40">
        <v>9015.11</v>
      </c>
      <c r="E19" s="14"/>
      <c r="F19" s="14"/>
      <c r="G19" s="14">
        <v>60</v>
      </c>
      <c r="H19" s="21">
        <v>69</v>
      </c>
      <c r="I19" s="21">
        <v>1298</v>
      </c>
      <c r="J19" s="30">
        <v>1439.3412800000001</v>
      </c>
      <c r="K19" s="21">
        <v>234.0703</v>
      </c>
      <c r="L19" s="22">
        <v>2700</v>
      </c>
      <c r="M19" s="7">
        <f t="shared" si="0"/>
        <v>5800.4129215134653</v>
      </c>
      <c r="O19" s="34">
        <f t="shared" si="1"/>
        <v>1.3415134653769201E-3</v>
      </c>
    </row>
    <row r="20" spans="1:21" ht="18.95" customHeight="1" x14ac:dyDescent="0.25">
      <c r="A20" s="64"/>
      <c r="B20" s="27">
        <v>18</v>
      </c>
      <c r="C20" s="13">
        <v>11948.585759182946</v>
      </c>
      <c r="D20" s="39">
        <v>12000</v>
      </c>
      <c r="E20" s="14"/>
      <c r="F20" s="14"/>
      <c r="G20" s="14">
        <v>60</v>
      </c>
      <c r="H20" s="21">
        <v>69</v>
      </c>
      <c r="I20" s="21">
        <v>1298</v>
      </c>
      <c r="J20" s="30">
        <v>662.36234999999999</v>
      </c>
      <c r="K20" s="21">
        <v>204.8115</v>
      </c>
      <c r="L20" s="22">
        <v>2700</v>
      </c>
      <c r="M20" s="7">
        <f t="shared" si="0"/>
        <v>4942.7596091829464</v>
      </c>
      <c r="O20" s="34">
        <f t="shared" si="1"/>
        <v>-51.414240817053724</v>
      </c>
    </row>
    <row r="21" spans="1:21" ht="18.95" customHeight="1" x14ac:dyDescent="0.25">
      <c r="A21" s="64"/>
      <c r="B21" s="1"/>
      <c r="C21" s="6"/>
      <c r="D21" s="11"/>
      <c r="E21" s="14"/>
      <c r="F21" s="14"/>
      <c r="G21" s="14"/>
      <c r="H21" s="20"/>
      <c r="I21" s="21">
        <v>1298</v>
      </c>
      <c r="J21" s="30"/>
      <c r="K21" s="10"/>
      <c r="L21" s="8"/>
      <c r="M21" s="7"/>
    </row>
    <row r="22" spans="1:21" x14ac:dyDescent="0.25">
      <c r="A22" s="64"/>
      <c r="B22" s="27" t="s">
        <v>10</v>
      </c>
      <c r="C22" s="9">
        <f t="shared" ref="C22:M22" si="3">SUM(C3:C20)</f>
        <v>123724.57734814224</v>
      </c>
      <c r="D22" s="9">
        <f t="shared" si="3"/>
        <v>117882.44000000002</v>
      </c>
      <c r="E22" s="9">
        <f t="shared" si="3"/>
        <v>409.66694411950408</v>
      </c>
      <c r="F22" s="9">
        <f t="shared" si="3"/>
        <v>0</v>
      </c>
      <c r="G22" s="9">
        <f t="shared" si="3"/>
        <v>1080</v>
      </c>
      <c r="H22" s="9">
        <f t="shared" si="3"/>
        <v>1242</v>
      </c>
      <c r="I22" s="21">
        <v>1298</v>
      </c>
      <c r="J22" s="9">
        <f t="shared" si="3"/>
        <v>10899.42022</v>
      </c>
      <c r="K22" s="9">
        <f t="shared" si="3"/>
        <v>3774.3829999999998</v>
      </c>
      <c r="L22" s="9">
        <f t="shared" si="3"/>
        <v>48600</v>
      </c>
      <c r="M22" s="9">
        <f t="shared" si="3"/>
        <v>95211.607512261733</v>
      </c>
    </row>
    <row r="23" spans="1:21" ht="8.25" customHeight="1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</row>
    <row r="24" spans="1:21" x14ac:dyDescent="0.25">
      <c r="A24" s="66" t="s">
        <v>19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8"/>
      <c r="N24" s="57"/>
      <c r="O24" s="57"/>
      <c r="P24" s="57"/>
      <c r="Q24" s="55"/>
      <c r="R24" s="55"/>
      <c r="S24" s="55"/>
      <c r="T24" s="55"/>
      <c r="U24" s="55"/>
    </row>
    <row r="25" spans="1:21" ht="15" customHeight="1" x14ac:dyDescent="0.25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/>
      <c r="N25" s="57"/>
      <c r="O25" s="57"/>
      <c r="P25" s="57"/>
      <c r="Q25" s="55"/>
      <c r="R25" s="55"/>
      <c r="S25" s="55"/>
      <c r="T25" s="55"/>
      <c r="U25" s="55"/>
    </row>
    <row r="26" spans="1:21" x14ac:dyDescent="0.25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1"/>
      <c r="N26" s="57"/>
      <c r="O26" s="57"/>
      <c r="P26" s="57"/>
      <c r="Q26" s="55"/>
      <c r="R26" s="55"/>
      <c r="S26" s="55"/>
      <c r="T26" s="55"/>
      <c r="U26" s="55"/>
    </row>
    <row r="27" spans="1:21" x14ac:dyDescent="0.25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1"/>
      <c r="N27" s="57"/>
      <c r="O27" s="57"/>
      <c r="P27" s="57"/>
      <c r="Q27" s="55"/>
      <c r="R27" s="55"/>
      <c r="S27" s="55"/>
      <c r="T27" s="55"/>
      <c r="U27" s="55"/>
    </row>
    <row r="28" spans="1:21" ht="15" customHeight="1" x14ac:dyDescent="0.25">
      <c r="A28" s="69" t="s">
        <v>21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1"/>
      <c r="N28" s="57"/>
      <c r="O28" s="57"/>
      <c r="P28" s="57"/>
      <c r="Q28" s="55"/>
      <c r="R28" s="55"/>
      <c r="S28" s="55"/>
      <c r="T28" s="55"/>
      <c r="U28" s="55"/>
    </row>
    <row r="29" spans="1:21" ht="15" customHeight="1" x14ac:dyDescent="0.25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1"/>
      <c r="N29" s="57"/>
      <c r="O29" s="57"/>
      <c r="P29" s="57"/>
      <c r="Q29" s="55"/>
      <c r="R29" s="55"/>
      <c r="S29" s="55"/>
      <c r="T29" s="55"/>
      <c r="U29" s="55"/>
    </row>
    <row r="30" spans="1:21" x14ac:dyDescent="0.25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57"/>
      <c r="O30" s="57"/>
      <c r="P30" s="57"/>
      <c r="Q30" s="55"/>
      <c r="R30" s="55"/>
      <c r="S30" s="55"/>
      <c r="T30" s="55"/>
      <c r="U30" s="55"/>
    </row>
    <row r="31" spans="1:21" ht="15" customHeight="1" x14ac:dyDescent="0.25">
      <c r="A31" s="57"/>
      <c r="B31" s="57"/>
      <c r="C31" s="57"/>
      <c r="D31" s="58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5"/>
      <c r="R31" s="55"/>
      <c r="S31" s="55"/>
      <c r="T31" s="55"/>
      <c r="U31" s="55"/>
    </row>
    <row r="32" spans="1:21" ht="15" customHeight="1" x14ac:dyDescent="0.25">
      <c r="D32" s="19"/>
    </row>
    <row r="33" spans="4:4" x14ac:dyDescent="0.25">
      <c r="D33" s="19"/>
    </row>
    <row r="34" spans="4:4" x14ac:dyDescent="0.25">
      <c r="D34" s="19"/>
    </row>
  </sheetData>
  <mergeCells count="7">
    <mergeCell ref="A1:M1"/>
    <mergeCell ref="A23:M23"/>
    <mergeCell ref="A3:A22"/>
    <mergeCell ref="A30:M30"/>
    <mergeCell ref="A25:M27"/>
    <mergeCell ref="A24:M24"/>
    <mergeCell ref="A28:M29"/>
  </mergeCells>
  <pageMargins left="0.47244094488188981" right="0" top="0.39370078740157483" bottom="0.19685039370078741" header="0" footer="0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zoomScaleNormal="100" workbookViewId="0">
      <selection activeCell="K3" sqref="K3:K20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3.140625" customWidth="1"/>
    <col min="5" max="5" width="10.42578125" bestFit="1" customWidth="1"/>
    <col min="6" max="6" width="11.7109375" hidden="1" customWidth="1"/>
    <col min="7" max="7" width="11.140625" bestFit="1" customWidth="1"/>
    <col min="8" max="8" width="10.42578125" bestFit="1" customWidth="1"/>
    <col min="9" max="9" width="11.42578125" customWidth="1"/>
    <col min="10" max="10" width="11.140625" customWidth="1"/>
    <col min="11" max="12" width="11.42578125" bestFit="1" customWidth="1"/>
    <col min="13" max="13" width="15.5703125" customWidth="1"/>
    <col min="14" max="14" width="1" customWidth="1"/>
    <col min="15" max="15" width="17.42578125" style="34" bestFit="1" customWidth="1"/>
    <col min="16" max="16" width="18.42578125" bestFit="1" customWidth="1"/>
  </cols>
  <sheetData>
    <row r="1" spans="1:21" x14ac:dyDescent="0.25">
      <c r="A1" s="62" t="s">
        <v>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21" ht="47.25" customHeight="1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49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O2" s="46" t="s">
        <v>14</v>
      </c>
    </row>
    <row r="3" spans="1:21" ht="18.95" customHeight="1" x14ac:dyDescent="0.25">
      <c r="A3" s="64" t="s">
        <v>4</v>
      </c>
      <c r="B3" s="27">
        <v>1</v>
      </c>
      <c r="C3" s="14">
        <v>4314.40417248013</v>
      </c>
      <c r="D3" s="15">
        <v>4500</v>
      </c>
      <c r="E3" s="14"/>
      <c r="F3" s="14"/>
      <c r="G3" s="14">
        <v>60</v>
      </c>
      <c r="H3" s="21">
        <v>69</v>
      </c>
      <c r="I3" s="21">
        <v>1298</v>
      </c>
      <c r="J3" s="21">
        <v>949.50674000000004</v>
      </c>
      <c r="K3" s="24">
        <v>9.7529000000000003</v>
      </c>
      <c r="L3" s="22">
        <v>2700</v>
      </c>
      <c r="M3" s="7">
        <f>C3-D3+E3+H3+K3+L3+I3+J3+F3+G3</f>
        <v>4900.6638124801302</v>
      </c>
      <c r="O3" s="34">
        <f>C3-D3</f>
        <v>-185.59582751987</v>
      </c>
      <c r="R3" s="2"/>
    </row>
    <row r="4" spans="1:21" ht="18.95" customHeight="1" x14ac:dyDescent="0.25">
      <c r="A4" s="64"/>
      <c r="B4" s="27">
        <v>2</v>
      </c>
      <c r="C4" s="14">
        <v>4107.3539336487511</v>
      </c>
      <c r="D4" s="15">
        <v>4108</v>
      </c>
      <c r="E4" s="14"/>
      <c r="F4" s="14"/>
      <c r="G4" s="14">
        <v>60</v>
      </c>
      <c r="H4" s="21">
        <v>69</v>
      </c>
      <c r="I4" s="21">
        <v>1298</v>
      </c>
      <c r="J4" s="21">
        <v>119.44230999999999</v>
      </c>
      <c r="K4" s="24">
        <v>97.529200000000003</v>
      </c>
      <c r="L4" s="22">
        <v>2700</v>
      </c>
      <c r="M4" s="7">
        <f t="shared" ref="M4:M20" si="0">C4-D4+E4+H4+K4+L4+I4+J4+F4+G4</f>
        <v>4343.3254436487514</v>
      </c>
      <c r="O4" s="34">
        <f t="shared" ref="O4:O20" si="1">C4-D4</f>
        <v>-0.64606635124891909</v>
      </c>
      <c r="P4" s="52"/>
      <c r="U4" s="2"/>
    </row>
    <row r="5" spans="1:21" ht="18.95" customHeight="1" x14ac:dyDescent="0.25">
      <c r="A5" s="64"/>
      <c r="B5" s="27">
        <v>3</v>
      </c>
      <c r="C5" s="14">
        <v>4027.9146675864436</v>
      </c>
      <c r="D5" s="42">
        <v>4030</v>
      </c>
      <c r="E5" s="14"/>
      <c r="F5" s="14"/>
      <c r="G5" s="14">
        <v>60</v>
      </c>
      <c r="H5" s="21">
        <v>69</v>
      </c>
      <c r="I5" s="21">
        <v>1298</v>
      </c>
      <c r="J5" s="21">
        <v>544.12644</v>
      </c>
      <c r="K5" s="24">
        <v>97.529200000000003</v>
      </c>
      <c r="L5" s="22">
        <v>2700</v>
      </c>
      <c r="M5" s="7">
        <f t="shared" si="0"/>
        <v>4766.570307586444</v>
      </c>
      <c r="O5" s="34">
        <f t="shared" si="1"/>
        <v>-2.0853324135564435</v>
      </c>
    </row>
    <row r="6" spans="1:21" ht="18.95" customHeight="1" x14ac:dyDescent="0.25">
      <c r="A6" s="64"/>
      <c r="B6" s="27">
        <v>4</v>
      </c>
      <c r="C6" s="14">
        <v>4558.3317866670841</v>
      </c>
      <c r="D6" s="43">
        <v>4558.33</v>
      </c>
      <c r="E6" s="14"/>
      <c r="F6" s="14"/>
      <c r="G6" s="14">
        <v>60</v>
      </c>
      <c r="H6" s="21">
        <v>69</v>
      </c>
      <c r="I6" s="21">
        <v>1298</v>
      </c>
      <c r="J6" s="21">
        <v>331.78444000000002</v>
      </c>
      <c r="K6" s="24">
        <v>273.08199999999999</v>
      </c>
      <c r="L6" s="22">
        <v>2700</v>
      </c>
      <c r="M6" s="7">
        <f t="shared" si="0"/>
        <v>4731.8682266670849</v>
      </c>
      <c r="O6" s="34">
        <f t="shared" si="1"/>
        <v>1.7866670841613086E-3</v>
      </c>
    </row>
    <row r="7" spans="1:21" ht="18.95" customHeight="1" x14ac:dyDescent="0.25">
      <c r="A7" s="64"/>
      <c r="B7" s="27">
        <v>5</v>
      </c>
      <c r="C7" s="14">
        <v>4927.4711813862186</v>
      </c>
      <c r="D7" s="43">
        <v>4927</v>
      </c>
      <c r="E7" s="14"/>
      <c r="F7" s="14"/>
      <c r="G7" s="14">
        <v>60</v>
      </c>
      <c r="H7" s="21">
        <v>69</v>
      </c>
      <c r="I7" s="21">
        <v>1298</v>
      </c>
      <c r="J7" s="21">
        <v>745.61005999999998</v>
      </c>
      <c r="K7" s="24">
        <v>458.3877</v>
      </c>
      <c r="L7" s="22">
        <v>2700</v>
      </c>
      <c r="M7" s="7">
        <f t="shared" si="0"/>
        <v>5331.4689413862188</v>
      </c>
      <c r="O7" s="34">
        <f t="shared" si="1"/>
        <v>0.47118138621863181</v>
      </c>
      <c r="P7" s="31"/>
      <c r="R7" s="2"/>
    </row>
    <row r="8" spans="1:21" ht="18.95" customHeight="1" x14ac:dyDescent="0.25">
      <c r="A8" s="64"/>
      <c r="B8" s="27">
        <v>6</v>
      </c>
      <c r="C8" s="14">
        <v>8341.4082118700007</v>
      </c>
      <c r="D8" s="43">
        <v>3925</v>
      </c>
      <c r="E8" s="14">
        <f t="shared" ref="E8:E20" si="2">(C8-D8)*0.07</f>
        <v>309.14857483090009</v>
      </c>
      <c r="F8" s="14"/>
      <c r="G8" s="14">
        <v>60</v>
      </c>
      <c r="H8" s="21">
        <v>69</v>
      </c>
      <c r="I8" s="21">
        <v>1298</v>
      </c>
      <c r="J8" s="21">
        <v>380.04395</v>
      </c>
      <c r="K8" s="24">
        <v>195.05850000000001</v>
      </c>
      <c r="L8" s="22">
        <v>2700</v>
      </c>
      <c r="M8" s="7">
        <f t="shared" si="0"/>
        <v>9427.6592367008998</v>
      </c>
      <c r="O8" s="34">
        <f t="shared" si="1"/>
        <v>4416.4082118700007</v>
      </c>
    </row>
    <row r="9" spans="1:21" ht="18.95" customHeight="1" thickBot="1" x14ac:dyDescent="0.3">
      <c r="A9" s="64"/>
      <c r="B9" s="27">
        <v>7</v>
      </c>
      <c r="C9" s="14">
        <v>4600.8326426611138</v>
      </c>
      <c r="D9" s="44">
        <v>4600</v>
      </c>
      <c r="E9" s="14"/>
      <c r="F9" s="14"/>
      <c r="G9" s="14">
        <v>60</v>
      </c>
      <c r="H9" s="21">
        <v>69</v>
      </c>
      <c r="I9" s="21">
        <v>1298</v>
      </c>
      <c r="J9" s="21">
        <v>645.47158000000002</v>
      </c>
      <c r="K9" s="24">
        <v>253.5761</v>
      </c>
      <c r="L9" s="22">
        <v>2700</v>
      </c>
      <c r="M9" s="7">
        <f t="shared" si="0"/>
        <v>5026.8803226611144</v>
      </c>
      <c r="O9" s="34">
        <f t="shared" si="1"/>
        <v>0.83264266111382312</v>
      </c>
    </row>
    <row r="10" spans="1:21" ht="18.95" customHeight="1" thickBot="1" x14ac:dyDescent="0.3">
      <c r="A10" s="64"/>
      <c r="B10" s="27">
        <v>8</v>
      </c>
      <c r="C10" s="14">
        <v>4619.2807346747331</v>
      </c>
      <c r="D10" s="51">
        <v>4620</v>
      </c>
      <c r="E10" s="14"/>
      <c r="F10" s="14"/>
      <c r="G10" s="14">
        <v>60</v>
      </c>
      <c r="H10" s="21">
        <v>69</v>
      </c>
      <c r="I10" s="21">
        <v>1298</v>
      </c>
      <c r="J10" s="21">
        <v>653.91689999999994</v>
      </c>
      <c r="K10" s="24">
        <v>302.3408</v>
      </c>
      <c r="L10" s="22">
        <v>2700</v>
      </c>
      <c r="M10" s="7">
        <f t="shared" si="0"/>
        <v>5082.5384346747333</v>
      </c>
      <c r="O10" s="34">
        <f t="shared" si="1"/>
        <v>-0.7192653252668606</v>
      </c>
      <c r="P10" s="31"/>
    </row>
    <row r="11" spans="1:21" ht="18.95" customHeight="1" x14ac:dyDescent="0.25">
      <c r="A11" s="64"/>
      <c r="B11" s="27">
        <v>9</v>
      </c>
      <c r="C11" s="14">
        <v>4672.6954369433697</v>
      </c>
      <c r="D11" s="44">
        <v>4673</v>
      </c>
      <c r="E11" s="14"/>
      <c r="F11" s="14"/>
      <c r="G11" s="14">
        <v>60</v>
      </c>
      <c r="H11" s="21">
        <v>69</v>
      </c>
      <c r="I11" s="21">
        <v>1298</v>
      </c>
      <c r="J11" s="21">
        <v>448.81382000000002</v>
      </c>
      <c r="K11" s="24">
        <v>399.87009999999998</v>
      </c>
      <c r="L11" s="22">
        <v>2700</v>
      </c>
      <c r="M11" s="7">
        <f t="shared" si="0"/>
        <v>4975.3793569433701</v>
      </c>
      <c r="O11" s="34">
        <f t="shared" si="1"/>
        <v>-0.30456305663028616</v>
      </c>
    </row>
    <row r="12" spans="1:21" ht="18.95" customHeight="1" x14ac:dyDescent="0.25">
      <c r="A12" s="64"/>
      <c r="B12" s="27">
        <v>10</v>
      </c>
      <c r="C12" s="14">
        <v>4638.9383437334554</v>
      </c>
      <c r="D12" s="44">
        <v>4640</v>
      </c>
      <c r="E12" s="14"/>
      <c r="F12" s="14"/>
      <c r="G12" s="14">
        <v>60</v>
      </c>
      <c r="H12" s="21">
        <v>69</v>
      </c>
      <c r="I12" s="21">
        <v>1298</v>
      </c>
      <c r="J12" s="21">
        <v>208.72254000000001</v>
      </c>
      <c r="K12" s="24">
        <v>565.66989999999998</v>
      </c>
      <c r="L12" s="22">
        <v>2700</v>
      </c>
      <c r="M12" s="7">
        <f t="shared" si="0"/>
        <v>4900.3307837334551</v>
      </c>
      <c r="O12" s="34">
        <f t="shared" si="1"/>
        <v>-1.0616562665445599</v>
      </c>
    </row>
    <row r="13" spans="1:21" ht="18.95" customHeight="1" x14ac:dyDescent="0.25">
      <c r="A13" s="64"/>
      <c r="B13" s="27">
        <v>11</v>
      </c>
      <c r="C13" s="14">
        <v>4754.6295136330427</v>
      </c>
      <c r="D13" s="38">
        <v>4755</v>
      </c>
      <c r="E13" s="14"/>
      <c r="F13" s="14"/>
      <c r="G13" s="14">
        <v>60</v>
      </c>
      <c r="H13" s="21">
        <v>69</v>
      </c>
      <c r="I13" s="21">
        <v>1298</v>
      </c>
      <c r="J13" s="21">
        <v>652.71050000000002</v>
      </c>
      <c r="K13" s="24">
        <v>243.82320000000001</v>
      </c>
      <c r="L13" s="22">
        <v>2700</v>
      </c>
      <c r="M13" s="7">
        <f t="shared" si="0"/>
        <v>5023.1632136330427</v>
      </c>
      <c r="O13" s="34">
        <f t="shared" si="1"/>
        <v>-0.370486366957266</v>
      </c>
    </row>
    <row r="14" spans="1:21" ht="18.95" customHeight="1" x14ac:dyDescent="0.25">
      <c r="A14" s="64"/>
      <c r="B14" s="27">
        <v>12</v>
      </c>
      <c r="C14" s="14">
        <v>4271.0055151260876</v>
      </c>
      <c r="D14" s="38">
        <v>4271</v>
      </c>
      <c r="E14" s="14"/>
      <c r="F14" s="14"/>
      <c r="G14" s="14">
        <v>60</v>
      </c>
      <c r="H14" s="21">
        <v>69</v>
      </c>
      <c r="I14" s="21">
        <v>1298</v>
      </c>
      <c r="J14" s="21">
        <v>361.94665000000003</v>
      </c>
      <c r="K14" s="24">
        <v>117.0351</v>
      </c>
      <c r="L14" s="22">
        <v>2700</v>
      </c>
      <c r="M14" s="7">
        <f t="shared" si="0"/>
        <v>4605.9872651260876</v>
      </c>
      <c r="O14" s="34">
        <f t="shared" si="1"/>
        <v>5.5151260876300512E-3</v>
      </c>
    </row>
    <row r="15" spans="1:21" ht="18.95" customHeight="1" x14ac:dyDescent="0.25">
      <c r="A15" s="64"/>
      <c r="B15" s="27">
        <v>13</v>
      </c>
      <c r="C15" s="14">
        <v>5296.8417860224999</v>
      </c>
      <c r="D15" s="42">
        <v>5300</v>
      </c>
      <c r="E15" s="14"/>
      <c r="F15" s="14"/>
      <c r="G15" s="14">
        <v>60</v>
      </c>
      <c r="H15" s="21">
        <v>69</v>
      </c>
      <c r="I15" s="21">
        <v>1298</v>
      </c>
      <c r="J15" s="21">
        <v>1704.76891</v>
      </c>
      <c r="K15" s="24">
        <v>292.58780000000002</v>
      </c>
      <c r="L15" s="22">
        <v>2700</v>
      </c>
      <c r="M15" s="7">
        <f t="shared" si="0"/>
        <v>6121.1984960225</v>
      </c>
      <c r="O15" s="34">
        <f t="shared" si="1"/>
        <v>-3.1582139775000542</v>
      </c>
    </row>
    <row r="16" spans="1:21" ht="18.95" customHeight="1" thickBot="1" x14ac:dyDescent="0.3">
      <c r="A16" s="64"/>
      <c r="B16" s="27">
        <v>14</v>
      </c>
      <c r="C16" s="14">
        <v>4176.3903523641202</v>
      </c>
      <c r="D16" s="38">
        <v>4200</v>
      </c>
      <c r="E16" s="14"/>
      <c r="F16" s="14"/>
      <c r="G16" s="14">
        <v>60</v>
      </c>
      <c r="H16" s="21">
        <v>69</v>
      </c>
      <c r="I16" s="21">
        <v>1298</v>
      </c>
      <c r="J16" s="21">
        <v>434.33598000000001</v>
      </c>
      <c r="K16" s="24">
        <v>107.2822</v>
      </c>
      <c r="L16" s="22">
        <v>2700</v>
      </c>
      <c r="M16" s="7">
        <f t="shared" si="0"/>
        <v>4645.0085323641197</v>
      </c>
      <c r="O16" s="34">
        <f t="shared" si="1"/>
        <v>-23.60964763587981</v>
      </c>
    </row>
    <row r="17" spans="1:21" ht="18.95" customHeight="1" thickBot="1" x14ac:dyDescent="0.3">
      <c r="A17" s="64"/>
      <c r="B17" s="27">
        <v>15</v>
      </c>
      <c r="C17" s="16">
        <v>97586.338088884499</v>
      </c>
      <c r="D17" s="54">
        <v>18000</v>
      </c>
      <c r="E17" s="14">
        <f t="shared" ref="E17" si="3">(C17-D17)*0.07</f>
        <v>5571.0436662219154</v>
      </c>
      <c r="F17" s="14"/>
      <c r="G17" s="14">
        <v>60</v>
      </c>
      <c r="H17" s="21">
        <v>69</v>
      </c>
      <c r="I17" s="21">
        <v>1298</v>
      </c>
      <c r="J17" s="21">
        <v>62.737350000000006</v>
      </c>
      <c r="K17" s="24">
        <v>185.3056</v>
      </c>
      <c r="L17" s="22">
        <v>2700</v>
      </c>
      <c r="M17" s="7">
        <f t="shared" si="0"/>
        <v>89532.424705106416</v>
      </c>
      <c r="N17" s="2"/>
      <c r="O17" s="34">
        <f t="shared" si="1"/>
        <v>79586.338088884499</v>
      </c>
    </row>
    <row r="18" spans="1:21" ht="18.95" customHeight="1" x14ac:dyDescent="0.25">
      <c r="A18" s="64"/>
      <c r="B18" s="27">
        <v>16</v>
      </c>
      <c r="C18" s="14">
        <v>4210.2975999999999</v>
      </c>
      <c r="D18" s="43"/>
      <c r="E18" s="14">
        <f t="shared" si="2"/>
        <v>294.72083200000003</v>
      </c>
      <c r="F18" s="14"/>
      <c r="G18" s="14">
        <v>60</v>
      </c>
      <c r="H18" s="21">
        <v>69</v>
      </c>
      <c r="I18" s="21">
        <v>1298</v>
      </c>
      <c r="J18" s="21">
        <v>0</v>
      </c>
      <c r="K18" s="24">
        <v>312.09370000000001</v>
      </c>
      <c r="L18" s="22">
        <v>2700</v>
      </c>
      <c r="M18" s="7">
        <f t="shared" si="0"/>
        <v>8944.1121320000002</v>
      </c>
      <c r="O18" s="34">
        <f t="shared" si="1"/>
        <v>4210.2975999999999</v>
      </c>
    </row>
    <row r="19" spans="1:21" ht="18.95" customHeight="1" x14ac:dyDescent="0.25">
      <c r="A19" s="64"/>
      <c r="B19" s="27">
        <v>17</v>
      </c>
      <c r="C19" s="17">
        <v>4846.2868711265473</v>
      </c>
      <c r="D19" s="43">
        <v>3846.29</v>
      </c>
      <c r="E19" s="14">
        <f t="shared" si="2"/>
        <v>69.999780978858325</v>
      </c>
      <c r="F19" s="14"/>
      <c r="G19" s="14">
        <v>60</v>
      </c>
      <c r="H19" s="21">
        <v>69</v>
      </c>
      <c r="I19" s="21">
        <v>1298</v>
      </c>
      <c r="J19" s="21">
        <v>990.52733000000012</v>
      </c>
      <c r="K19" s="24">
        <v>156.04679999999999</v>
      </c>
      <c r="L19" s="22">
        <v>2700</v>
      </c>
      <c r="M19" s="7">
        <f t="shared" si="0"/>
        <v>6343.5707821054057</v>
      </c>
      <c r="O19" s="34">
        <f t="shared" si="1"/>
        <v>999.99687112654738</v>
      </c>
      <c r="P19" s="2"/>
    </row>
    <row r="20" spans="1:21" ht="18.600000000000001" customHeight="1" x14ac:dyDescent="0.25">
      <c r="A20" s="64"/>
      <c r="B20" s="27">
        <v>18</v>
      </c>
      <c r="C20" s="14">
        <v>4390.6560478400006</v>
      </c>
      <c r="D20" s="17"/>
      <c r="E20" s="14">
        <f t="shared" si="2"/>
        <v>307.34592334880006</v>
      </c>
      <c r="F20" s="14"/>
      <c r="G20" s="14">
        <v>60</v>
      </c>
      <c r="H20" s="21">
        <v>69</v>
      </c>
      <c r="I20" s="21">
        <v>1298</v>
      </c>
      <c r="J20" s="21">
        <v>739.57767000000001</v>
      </c>
      <c r="K20" s="24">
        <v>117.0351</v>
      </c>
      <c r="L20" s="22">
        <v>2700</v>
      </c>
      <c r="M20" s="7">
        <f t="shared" si="0"/>
        <v>9681.6147411888014</v>
      </c>
      <c r="O20" s="34">
        <f t="shared" si="1"/>
        <v>4390.6560478400006</v>
      </c>
    </row>
    <row r="21" spans="1:21" x14ac:dyDescent="0.25">
      <c r="A21" s="64"/>
      <c r="B21" s="27" t="s">
        <v>10</v>
      </c>
      <c r="C21" s="9">
        <f>SUM(C3:C20)</f>
        <v>178341.07688664811</v>
      </c>
      <c r="D21" s="9">
        <f t="shared" ref="D21:M21" si="4">SUM(D3:D20)</f>
        <v>84953.62</v>
      </c>
      <c r="E21" s="9">
        <f t="shared" si="4"/>
        <v>6552.2587773804735</v>
      </c>
      <c r="F21" s="9">
        <f t="shared" si="4"/>
        <v>0</v>
      </c>
      <c r="G21" s="9">
        <f t="shared" si="4"/>
        <v>1080</v>
      </c>
      <c r="H21" s="9">
        <f t="shared" si="4"/>
        <v>1242</v>
      </c>
      <c r="I21" s="9">
        <f t="shared" si="4"/>
        <v>23364</v>
      </c>
      <c r="J21" s="9">
        <f t="shared" si="4"/>
        <v>9974.0431700000008</v>
      </c>
      <c r="K21" s="9">
        <f>SUM(K3:K20)</f>
        <v>4184.0058999999992</v>
      </c>
      <c r="L21" s="9">
        <f t="shared" si="4"/>
        <v>48600</v>
      </c>
      <c r="M21" s="9">
        <f t="shared" si="4"/>
        <v>188383.76473402858</v>
      </c>
    </row>
    <row r="22" spans="1:21" ht="8.25" customHeight="1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</row>
    <row r="23" spans="1:21" x14ac:dyDescent="0.25">
      <c r="A23" s="66" t="s">
        <v>19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8"/>
      <c r="N23" s="59"/>
      <c r="O23" s="59"/>
      <c r="P23" s="59"/>
      <c r="Q23" s="57"/>
      <c r="R23" s="57"/>
      <c r="S23" s="57"/>
      <c r="T23" s="57"/>
      <c r="U23" s="57"/>
    </row>
    <row r="24" spans="1:21" ht="15" customHeight="1" x14ac:dyDescent="0.2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1"/>
      <c r="N24" s="59"/>
      <c r="O24" s="59"/>
      <c r="P24" s="59"/>
      <c r="Q24" s="57"/>
      <c r="R24" s="57"/>
      <c r="S24" s="57"/>
      <c r="T24" s="57"/>
      <c r="U24" s="57"/>
    </row>
    <row r="25" spans="1:21" x14ac:dyDescent="0.25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/>
      <c r="N25" s="59"/>
      <c r="O25" s="59"/>
      <c r="P25" s="59"/>
      <c r="Q25" s="57"/>
      <c r="R25" s="57"/>
      <c r="S25" s="57"/>
      <c r="T25" s="57"/>
      <c r="U25" s="57"/>
    </row>
    <row r="26" spans="1:21" x14ac:dyDescent="0.25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1"/>
      <c r="N26" s="59"/>
      <c r="O26" s="59"/>
      <c r="P26" s="59"/>
      <c r="Q26" s="57"/>
      <c r="R26" s="57"/>
      <c r="S26" s="57"/>
      <c r="T26" s="57"/>
      <c r="U26" s="57"/>
    </row>
    <row r="27" spans="1:21" ht="15" customHeight="1" x14ac:dyDescent="0.25">
      <c r="A27" s="69" t="s">
        <v>21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1"/>
      <c r="N27" s="59"/>
      <c r="O27" s="59"/>
      <c r="P27" s="59"/>
      <c r="Q27" s="57"/>
      <c r="R27" s="57"/>
      <c r="S27" s="57"/>
      <c r="T27" s="57"/>
      <c r="U27" s="57"/>
    </row>
    <row r="28" spans="1:21" ht="15" customHeight="1" x14ac:dyDescent="0.25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1"/>
      <c r="N28" s="59"/>
      <c r="O28" s="59"/>
      <c r="P28" s="59"/>
      <c r="Q28" s="57"/>
      <c r="R28" s="57"/>
      <c r="S28" s="57"/>
      <c r="T28" s="57"/>
      <c r="U28" s="57"/>
    </row>
    <row r="29" spans="1:21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59"/>
      <c r="O29" s="59"/>
      <c r="P29" s="59"/>
      <c r="Q29" s="57"/>
      <c r="R29" s="57"/>
      <c r="S29" s="57"/>
      <c r="T29" s="57"/>
      <c r="U29" s="57"/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39370078740157483" right="0" top="0.35433070866141736" bottom="0" header="0" footer="0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Normal="100" workbookViewId="0">
      <selection activeCell="P17" sqref="P17"/>
    </sheetView>
  </sheetViews>
  <sheetFormatPr defaultRowHeight="15" x14ac:dyDescent="0.25"/>
  <cols>
    <col min="1" max="1" width="5" customWidth="1"/>
    <col min="2" max="2" width="8.5703125" bestFit="1" customWidth="1"/>
    <col min="3" max="3" width="14" bestFit="1" customWidth="1"/>
    <col min="4" max="4" width="12.42578125" bestFit="1" customWidth="1"/>
    <col min="5" max="5" width="10.42578125" bestFit="1" customWidth="1"/>
    <col min="6" max="6" width="11.42578125" hidden="1" customWidth="1"/>
    <col min="7" max="7" width="11.140625" bestFit="1" customWidth="1"/>
    <col min="8" max="8" width="10.42578125" bestFit="1" customWidth="1"/>
    <col min="9" max="9" width="11.5703125" customWidth="1"/>
    <col min="10" max="10" width="11.42578125" customWidth="1"/>
    <col min="11" max="11" width="10.42578125" bestFit="1" customWidth="1"/>
    <col min="12" max="12" width="11.42578125" customWidth="1"/>
    <col min="13" max="13" width="15.42578125" customWidth="1"/>
    <col min="14" max="14" width="18" style="34" customWidth="1"/>
    <col min="15" max="15" width="9.140625" customWidth="1"/>
    <col min="16" max="16" width="23.140625" customWidth="1"/>
  </cols>
  <sheetData>
    <row r="1" spans="1:22" x14ac:dyDescent="0.25">
      <c r="A1" s="62" t="s">
        <v>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22" ht="65.25" customHeight="1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49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N2" s="46" t="s">
        <v>14</v>
      </c>
    </row>
    <row r="3" spans="1:22" ht="18.95" customHeight="1" x14ac:dyDescent="0.25">
      <c r="A3" s="64" t="s">
        <v>5</v>
      </c>
      <c r="B3" s="27">
        <v>19</v>
      </c>
      <c r="C3" s="14">
        <v>4170.4349882006281</v>
      </c>
      <c r="D3" s="14">
        <v>4170</v>
      </c>
      <c r="E3" s="14"/>
      <c r="F3" s="14"/>
      <c r="G3" s="14">
        <v>60</v>
      </c>
      <c r="H3" s="21">
        <v>69</v>
      </c>
      <c r="I3" s="21">
        <v>1298</v>
      </c>
      <c r="J3" s="30">
        <v>605.65739000000008</v>
      </c>
      <c r="K3" s="21">
        <v>0</v>
      </c>
      <c r="L3" s="22">
        <v>2700</v>
      </c>
      <c r="M3" s="7">
        <f>C3-D3+E3+H3+K3+L3+I3+J3+F3+G3</f>
        <v>4733.0923782006284</v>
      </c>
      <c r="N3" s="34">
        <f>C3-D3</f>
        <v>0.43498820062814048</v>
      </c>
      <c r="O3" s="2"/>
      <c r="P3" s="32"/>
      <c r="Q3" s="2"/>
    </row>
    <row r="4" spans="1:22" ht="18.95" customHeight="1" x14ac:dyDescent="0.25">
      <c r="A4" s="64"/>
      <c r="B4" s="27">
        <v>20</v>
      </c>
      <c r="C4" s="14">
        <v>4582.9065777798523</v>
      </c>
      <c r="D4" s="25">
        <v>4583</v>
      </c>
      <c r="E4" s="14"/>
      <c r="F4" s="14"/>
      <c r="G4" s="14">
        <v>60</v>
      </c>
      <c r="H4" s="21">
        <v>69</v>
      </c>
      <c r="I4" s="21">
        <v>1298</v>
      </c>
      <c r="J4" s="30">
        <v>629.78721000000007</v>
      </c>
      <c r="K4" s="21">
        <v>458.3877</v>
      </c>
      <c r="L4" s="22">
        <v>2700</v>
      </c>
      <c r="M4" s="7">
        <f t="shared" ref="M4:M20" si="0">C4-D4+E4+H4+K4+L4+I4+J4+F4+G4</f>
        <v>5215.081487779853</v>
      </c>
      <c r="N4" s="34">
        <f t="shared" ref="N4:N20" si="1">C4-D4</f>
        <v>-9.3422220147658663E-2</v>
      </c>
      <c r="O4" s="2"/>
      <c r="P4" s="32"/>
    </row>
    <row r="5" spans="1:22" ht="18.95" customHeight="1" x14ac:dyDescent="0.25">
      <c r="A5" s="64"/>
      <c r="B5" s="27">
        <v>21</v>
      </c>
      <c r="C5" s="14">
        <v>8804.2742872068466</v>
      </c>
      <c r="D5" s="25">
        <v>8805</v>
      </c>
      <c r="E5" s="14"/>
      <c r="F5" s="14"/>
      <c r="G5" s="14">
        <v>60</v>
      </c>
      <c r="H5" s="21">
        <v>69</v>
      </c>
      <c r="I5" s="21">
        <v>1298</v>
      </c>
      <c r="J5" s="30">
        <v>798.69569000000001</v>
      </c>
      <c r="K5" s="21">
        <v>302.3408</v>
      </c>
      <c r="L5" s="22">
        <v>2700</v>
      </c>
      <c r="M5" s="7">
        <f t="shared" si="0"/>
        <v>5227.310777206847</v>
      </c>
      <c r="N5" s="34">
        <f t="shared" si="1"/>
        <v>-0.72571279315343418</v>
      </c>
      <c r="O5" s="2"/>
      <c r="P5" s="32"/>
    </row>
    <row r="6" spans="1:22" ht="18.95" customHeight="1" x14ac:dyDescent="0.25">
      <c r="A6" s="64"/>
      <c r="B6" s="27">
        <v>22</v>
      </c>
      <c r="C6" s="14">
        <v>4712.6739204185378</v>
      </c>
      <c r="D6" s="25">
        <v>4712.67</v>
      </c>
      <c r="E6" s="14"/>
      <c r="F6" s="14"/>
      <c r="G6" s="14">
        <v>60</v>
      </c>
      <c r="H6" s="21">
        <v>69</v>
      </c>
      <c r="I6" s="21">
        <v>1298</v>
      </c>
      <c r="J6" s="30">
        <v>1039.9933700000001</v>
      </c>
      <c r="K6" s="21">
        <v>263.32909999999998</v>
      </c>
      <c r="L6" s="22">
        <v>2700</v>
      </c>
      <c r="M6" s="7">
        <f t="shared" si="0"/>
        <v>5430.3263904185378</v>
      </c>
      <c r="N6" s="34">
        <f t="shared" si="1"/>
        <v>3.9204185377457179E-3</v>
      </c>
      <c r="O6" s="2"/>
    </row>
    <row r="7" spans="1:22" ht="18.95" customHeight="1" x14ac:dyDescent="0.25">
      <c r="A7" s="64"/>
      <c r="B7" s="27">
        <v>23</v>
      </c>
      <c r="C7" s="14">
        <v>-948.8821034589746</v>
      </c>
      <c r="D7" s="35">
        <v>5000</v>
      </c>
      <c r="E7" s="14"/>
      <c r="F7" s="14"/>
      <c r="G7" s="14">
        <v>60</v>
      </c>
      <c r="H7" s="21">
        <v>69</v>
      </c>
      <c r="I7" s="21">
        <v>1298</v>
      </c>
      <c r="J7" s="30">
        <v>0</v>
      </c>
      <c r="K7" s="21">
        <v>0</v>
      </c>
      <c r="L7" s="22">
        <v>2700</v>
      </c>
      <c r="M7" s="7">
        <f t="shared" si="0"/>
        <v>-1821.8821034589746</v>
      </c>
      <c r="N7" s="34">
        <f t="shared" si="1"/>
        <v>-5948.8821034589746</v>
      </c>
      <c r="O7" s="2"/>
      <c r="P7" s="32"/>
    </row>
    <row r="8" spans="1:22" ht="18.95" customHeight="1" thickBot="1" x14ac:dyDescent="0.3">
      <c r="A8" s="64"/>
      <c r="B8" s="27">
        <v>24</v>
      </c>
      <c r="C8" s="14">
        <v>-21672.038476533162</v>
      </c>
      <c r="D8" s="15"/>
      <c r="E8" s="14"/>
      <c r="F8" s="14"/>
      <c r="G8" s="14">
        <v>60</v>
      </c>
      <c r="H8" s="21">
        <v>69</v>
      </c>
      <c r="I8" s="21">
        <v>1298</v>
      </c>
      <c r="J8" s="30">
        <v>130.30069</v>
      </c>
      <c r="K8" s="21">
        <v>0</v>
      </c>
      <c r="L8" s="22">
        <v>2700</v>
      </c>
      <c r="M8" s="7">
        <f t="shared" si="0"/>
        <v>-17414.737786533162</v>
      </c>
      <c r="N8" s="34">
        <f t="shared" si="1"/>
        <v>-21672.038476533162</v>
      </c>
      <c r="O8" s="2"/>
      <c r="P8" s="32"/>
    </row>
    <row r="9" spans="1:22" ht="18.95" customHeight="1" thickBot="1" x14ac:dyDescent="0.3">
      <c r="A9" s="64"/>
      <c r="B9" s="27">
        <v>25</v>
      </c>
      <c r="C9" s="14">
        <v>4235.131849970001</v>
      </c>
      <c r="D9" s="54">
        <v>4250</v>
      </c>
      <c r="E9" s="14"/>
      <c r="F9" s="14"/>
      <c r="G9" s="14">
        <v>60</v>
      </c>
      <c r="H9" s="21">
        <v>69</v>
      </c>
      <c r="I9" s="21">
        <v>1298</v>
      </c>
      <c r="J9" s="30">
        <v>225.61331000000001</v>
      </c>
      <c r="K9" s="21">
        <v>165.7998</v>
      </c>
      <c r="L9" s="22">
        <v>2700</v>
      </c>
      <c r="M9" s="7">
        <f t="shared" si="0"/>
        <v>4503.5449599700005</v>
      </c>
      <c r="N9" s="34">
        <f t="shared" si="1"/>
        <v>-14.868150029999015</v>
      </c>
      <c r="O9" s="2"/>
      <c r="P9" s="32"/>
      <c r="R9" s="2"/>
      <c r="V9" s="2"/>
    </row>
    <row r="10" spans="1:22" ht="18.95" customHeight="1" thickBot="1" x14ac:dyDescent="0.3">
      <c r="A10" s="64"/>
      <c r="B10" s="27">
        <v>26</v>
      </c>
      <c r="C10" s="14">
        <v>4277.2721917272902</v>
      </c>
      <c r="D10" s="15">
        <v>4280</v>
      </c>
      <c r="E10" s="14"/>
      <c r="F10" s="14"/>
      <c r="G10" s="14">
        <v>60</v>
      </c>
      <c r="H10" s="21">
        <v>69</v>
      </c>
      <c r="I10" s="21">
        <v>1298</v>
      </c>
      <c r="J10" s="30">
        <v>191.83164000000002</v>
      </c>
      <c r="K10" s="21">
        <v>165.7998</v>
      </c>
      <c r="L10" s="22">
        <v>2700</v>
      </c>
      <c r="M10" s="7">
        <f t="shared" si="0"/>
        <v>4481.9036317272903</v>
      </c>
      <c r="N10" s="34">
        <f t="shared" si="1"/>
        <v>-2.7278082727098081</v>
      </c>
      <c r="O10" s="2"/>
      <c r="P10" s="32"/>
    </row>
    <row r="11" spans="1:22" ht="18.95" customHeight="1" thickBot="1" x14ac:dyDescent="0.3">
      <c r="A11" s="64"/>
      <c r="B11" s="27">
        <v>27</v>
      </c>
      <c r="C11" s="14">
        <v>4204.5057916835212</v>
      </c>
      <c r="D11" s="54"/>
      <c r="E11" s="14">
        <f t="shared" ref="E11" si="2">(C11-D11)*0.07</f>
        <v>294.31540541784653</v>
      </c>
      <c r="F11" s="14"/>
      <c r="G11" s="14">
        <v>60</v>
      </c>
      <c r="H11" s="21">
        <v>69</v>
      </c>
      <c r="I11" s="21">
        <v>1298</v>
      </c>
      <c r="J11" s="30">
        <v>218.37439000000001</v>
      </c>
      <c r="K11" s="21">
        <v>136.541</v>
      </c>
      <c r="L11" s="22">
        <v>2700</v>
      </c>
      <c r="M11" s="7">
        <f t="shared" si="0"/>
        <v>8980.7365871013681</v>
      </c>
      <c r="N11" s="34">
        <f t="shared" si="1"/>
        <v>4204.5057916835212</v>
      </c>
      <c r="O11" s="2"/>
      <c r="P11" s="32"/>
    </row>
    <row r="12" spans="1:22" ht="18.95" customHeight="1" x14ac:dyDescent="0.25">
      <c r="A12" s="64"/>
      <c r="B12" s="27">
        <v>28</v>
      </c>
      <c r="C12" s="14">
        <v>4500.1825622535944</v>
      </c>
      <c r="D12" s="25">
        <v>4500.18</v>
      </c>
      <c r="E12" s="14"/>
      <c r="F12" s="14"/>
      <c r="G12" s="14">
        <v>60</v>
      </c>
      <c r="H12" s="21">
        <v>69</v>
      </c>
      <c r="I12" s="21">
        <v>1298</v>
      </c>
      <c r="J12" s="30">
        <v>662.36234999999999</v>
      </c>
      <c r="K12" s="21">
        <v>126.788</v>
      </c>
      <c r="L12" s="22">
        <v>2700</v>
      </c>
      <c r="M12" s="7">
        <f t="shared" si="0"/>
        <v>4916.1529122535949</v>
      </c>
      <c r="N12" s="34">
        <f t="shared" si="1"/>
        <v>2.5622535940783564E-3</v>
      </c>
      <c r="O12" s="2"/>
      <c r="P12" s="32"/>
    </row>
    <row r="13" spans="1:22" ht="18.95" customHeight="1" x14ac:dyDescent="0.25">
      <c r="A13" s="64"/>
      <c r="B13" s="27">
        <v>29</v>
      </c>
      <c r="C13" s="14">
        <v>5022.670885563497</v>
      </c>
      <c r="D13" s="25">
        <v>5022.67</v>
      </c>
      <c r="E13" s="14"/>
      <c r="F13" s="14"/>
      <c r="G13" s="14">
        <v>60</v>
      </c>
      <c r="H13" s="21">
        <v>69</v>
      </c>
      <c r="I13" s="21">
        <v>1298</v>
      </c>
      <c r="J13" s="30">
        <v>774.56587000000002</v>
      </c>
      <c r="K13" s="21">
        <v>624.1875</v>
      </c>
      <c r="L13" s="22">
        <v>2700</v>
      </c>
      <c r="M13" s="7">
        <f t="shared" si="0"/>
        <v>5525.7542555634973</v>
      </c>
      <c r="N13" s="34">
        <f t="shared" si="1"/>
        <v>8.8556349692225922E-4</v>
      </c>
      <c r="O13" s="2"/>
      <c r="P13" s="32"/>
    </row>
    <row r="14" spans="1:22" ht="18.95" customHeight="1" x14ac:dyDescent="0.25">
      <c r="A14" s="64"/>
      <c r="B14" s="27">
        <v>30</v>
      </c>
      <c r="C14" s="14">
        <v>4872.2855717100001</v>
      </c>
      <c r="D14" s="25">
        <v>4872.29</v>
      </c>
      <c r="E14" s="14"/>
      <c r="F14" s="14"/>
      <c r="G14" s="14">
        <v>60</v>
      </c>
      <c r="H14" s="21">
        <v>69</v>
      </c>
      <c r="I14" s="21">
        <v>1298</v>
      </c>
      <c r="J14" s="30">
        <v>1011.0376900000001</v>
      </c>
      <c r="K14" s="21">
        <v>458.3877</v>
      </c>
      <c r="L14" s="22">
        <v>2700</v>
      </c>
      <c r="M14" s="7">
        <f t="shared" si="0"/>
        <v>5596.4209617100005</v>
      </c>
      <c r="N14" s="34">
        <f t="shared" si="1"/>
        <v>-4.4282899998506764E-3</v>
      </c>
      <c r="O14" s="2"/>
      <c r="P14" s="32"/>
      <c r="R14" s="2"/>
    </row>
    <row r="15" spans="1:22" ht="18.95" customHeight="1" x14ac:dyDescent="0.25">
      <c r="A15" s="64"/>
      <c r="B15" s="27">
        <v>31</v>
      </c>
      <c r="C15" s="14">
        <v>4477.7509818700019</v>
      </c>
      <c r="D15" s="25">
        <v>4308</v>
      </c>
      <c r="E15" s="14"/>
      <c r="F15" s="14"/>
      <c r="G15" s="14">
        <v>60</v>
      </c>
      <c r="H15" s="21">
        <v>69</v>
      </c>
      <c r="I15" s="21">
        <v>1298</v>
      </c>
      <c r="J15" s="30">
        <v>337.81683000000004</v>
      </c>
      <c r="K15" s="21">
        <v>438.8818</v>
      </c>
      <c r="L15" s="22">
        <v>2700</v>
      </c>
      <c r="M15" s="7">
        <f t="shared" si="0"/>
        <v>5073.4496118700017</v>
      </c>
      <c r="N15" s="34">
        <f t="shared" si="1"/>
        <v>169.75098187000185</v>
      </c>
      <c r="O15" s="2"/>
      <c r="P15" s="32"/>
    </row>
    <row r="16" spans="1:22" ht="18.95" customHeight="1" x14ac:dyDescent="0.25">
      <c r="A16" s="64"/>
      <c r="B16" s="27">
        <v>32</v>
      </c>
      <c r="C16" s="14">
        <v>4212.3649428900017</v>
      </c>
      <c r="D16" s="25">
        <f>4000+4213</f>
        <v>8213</v>
      </c>
      <c r="E16" s="14"/>
      <c r="F16" s="14"/>
      <c r="G16" s="14">
        <v>60</v>
      </c>
      <c r="H16" s="21">
        <v>69</v>
      </c>
      <c r="I16" s="21">
        <v>1298</v>
      </c>
      <c r="J16" s="30">
        <v>243.71073999999999</v>
      </c>
      <c r="K16" s="21">
        <v>156.04679999999999</v>
      </c>
      <c r="L16" s="22">
        <v>2700</v>
      </c>
      <c r="M16" s="7">
        <f t="shared" si="0"/>
        <v>526.12248289000172</v>
      </c>
      <c r="N16" s="34">
        <f t="shared" si="1"/>
        <v>-4000.6350571099983</v>
      </c>
      <c r="O16" s="2"/>
      <c r="P16" s="32"/>
    </row>
    <row r="17" spans="1:21" ht="18.95" customHeight="1" x14ac:dyDescent="0.25">
      <c r="A17" s="64"/>
      <c r="B17" s="27">
        <v>33</v>
      </c>
      <c r="C17" s="14">
        <v>4507.7160751679312</v>
      </c>
      <c r="D17" s="25">
        <v>4507.72</v>
      </c>
      <c r="E17" s="14"/>
      <c r="F17" s="14"/>
      <c r="G17" s="14">
        <v>60</v>
      </c>
      <c r="H17" s="21">
        <v>69</v>
      </c>
      <c r="I17" s="21">
        <v>1298</v>
      </c>
      <c r="J17" s="30">
        <v>390.90233000000001</v>
      </c>
      <c r="K17" s="21">
        <v>312.09370000000001</v>
      </c>
      <c r="L17" s="22">
        <v>2700</v>
      </c>
      <c r="M17" s="7">
        <f t="shared" si="0"/>
        <v>4829.9921051679312</v>
      </c>
      <c r="N17" s="34">
        <f t="shared" si="1"/>
        <v>-3.9248320690603578E-3</v>
      </c>
      <c r="O17" s="2"/>
      <c r="P17" s="32"/>
    </row>
    <row r="18" spans="1:21" ht="18.95" customHeight="1" x14ac:dyDescent="0.25">
      <c r="A18" s="64"/>
      <c r="B18" s="27">
        <v>34</v>
      </c>
      <c r="C18" s="14">
        <v>4331.3204801243955</v>
      </c>
      <c r="D18" s="25">
        <v>5000</v>
      </c>
      <c r="E18" s="14"/>
      <c r="F18" s="14"/>
      <c r="G18" s="14">
        <v>60</v>
      </c>
      <c r="H18" s="21">
        <v>69</v>
      </c>
      <c r="I18" s="21">
        <v>1298</v>
      </c>
      <c r="J18" s="30">
        <v>811.9670000000001</v>
      </c>
      <c r="K18" s="21">
        <v>117.0351</v>
      </c>
      <c r="L18" s="22">
        <v>2700</v>
      </c>
      <c r="M18" s="7">
        <f t="shared" si="0"/>
        <v>4387.3225801243952</v>
      </c>
      <c r="N18" s="34">
        <f t="shared" si="1"/>
        <v>-668.67951987560446</v>
      </c>
      <c r="O18" s="2"/>
      <c r="P18" s="32" t="s">
        <v>11</v>
      </c>
      <c r="R18" s="2"/>
    </row>
    <row r="19" spans="1:21" ht="18.95" customHeight="1" x14ac:dyDescent="0.25">
      <c r="A19" s="64"/>
      <c r="B19" s="27">
        <v>35</v>
      </c>
      <c r="C19" s="14">
        <v>4802.8255966300003</v>
      </c>
      <c r="D19" s="50">
        <v>5000</v>
      </c>
      <c r="E19" s="14"/>
      <c r="F19" s="14"/>
      <c r="G19" s="14">
        <v>60</v>
      </c>
      <c r="H19" s="21">
        <v>69</v>
      </c>
      <c r="I19" s="21">
        <v>1298</v>
      </c>
      <c r="J19" s="30">
        <v>714.2414500000001</v>
      </c>
      <c r="K19" s="21">
        <v>282.8349</v>
      </c>
      <c r="L19" s="22">
        <v>2700</v>
      </c>
      <c r="M19" s="7">
        <f t="shared" si="0"/>
        <v>4926.9019466300006</v>
      </c>
      <c r="N19" s="34">
        <f t="shared" si="1"/>
        <v>-197.17440336999971</v>
      </c>
      <c r="O19" s="2"/>
      <c r="P19" s="32"/>
    </row>
    <row r="20" spans="1:21" ht="18.95" customHeight="1" x14ac:dyDescent="0.25">
      <c r="A20" s="64"/>
      <c r="B20" s="27">
        <v>36</v>
      </c>
      <c r="C20" s="14">
        <v>4591.7199883400026</v>
      </c>
      <c r="D20" s="15">
        <v>4591.72</v>
      </c>
      <c r="E20" s="14"/>
      <c r="F20" s="14"/>
      <c r="G20" s="14">
        <v>60</v>
      </c>
      <c r="H20" s="21">
        <v>69</v>
      </c>
      <c r="I20" s="21">
        <v>1298</v>
      </c>
      <c r="J20" s="30">
        <v>640.64559000000008</v>
      </c>
      <c r="K20" s="21">
        <v>146.29390000000001</v>
      </c>
      <c r="L20" s="22">
        <v>2700</v>
      </c>
      <c r="M20" s="7">
        <f t="shared" si="0"/>
        <v>4913.9394783400021</v>
      </c>
      <c r="N20" s="34">
        <f t="shared" si="1"/>
        <v>-1.1659997653623577E-5</v>
      </c>
      <c r="O20" s="2"/>
      <c r="P20" s="32"/>
    </row>
    <row r="21" spans="1:21" x14ac:dyDescent="0.25">
      <c r="A21" s="64"/>
      <c r="B21" s="27" t="s">
        <v>10</v>
      </c>
      <c r="C21" s="9">
        <f>SUM(C3:C20)</f>
        <v>53685.116111543968</v>
      </c>
      <c r="D21" s="12">
        <f>SUM(D3:D20)</f>
        <v>81816.25</v>
      </c>
      <c r="E21" s="12">
        <f t="shared" ref="E21:K21" si="3">SUM(E3:E20)</f>
        <v>294.31540541784653</v>
      </c>
      <c r="F21" s="12">
        <f>SUM(F3:F20)</f>
        <v>0</v>
      </c>
      <c r="G21" s="12">
        <f>SUM(G3:G20)</f>
        <v>1080</v>
      </c>
      <c r="H21" s="12">
        <f t="shared" si="3"/>
        <v>1242</v>
      </c>
      <c r="I21" s="12">
        <f t="shared" si="3"/>
        <v>23364</v>
      </c>
      <c r="J21" s="12">
        <f t="shared" si="3"/>
        <v>9427.5035399999997</v>
      </c>
      <c r="K21" s="12">
        <f t="shared" si="3"/>
        <v>4154.7475999999997</v>
      </c>
      <c r="L21" s="9">
        <f>SUM(L3:L20)</f>
        <v>48600</v>
      </c>
      <c r="M21" s="9">
        <f>SUM(M3:M20)</f>
        <v>60031.432656961828</v>
      </c>
    </row>
    <row r="22" spans="1:21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/>
      <c r="O22" s="34"/>
    </row>
    <row r="23" spans="1:21" x14ac:dyDescent="0.25">
      <c r="A23" s="66" t="s">
        <v>19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8"/>
      <c r="N23" s="60"/>
      <c r="O23" s="60"/>
      <c r="P23" s="60"/>
      <c r="Q23" s="59"/>
      <c r="R23" s="59"/>
      <c r="S23" s="59"/>
      <c r="T23" s="59"/>
      <c r="U23" s="59"/>
    </row>
    <row r="24" spans="1:21" ht="15" customHeight="1" x14ac:dyDescent="0.2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1"/>
      <c r="N24" s="60"/>
      <c r="O24" s="60"/>
      <c r="P24" s="60"/>
      <c r="Q24" s="59"/>
      <c r="R24" s="59"/>
      <c r="S24" s="59"/>
      <c r="T24" s="59"/>
      <c r="U24" s="59"/>
    </row>
    <row r="25" spans="1:21" x14ac:dyDescent="0.25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1"/>
      <c r="N25" s="60"/>
      <c r="O25" s="60"/>
      <c r="P25" s="60"/>
      <c r="Q25" s="59"/>
      <c r="R25" s="59"/>
      <c r="S25" s="59"/>
      <c r="T25" s="59"/>
      <c r="U25" s="59"/>
    </row>
    <row r="26" spans="1:21" x14ac:dyDescent="0.25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1"/>
      <c r="N26" s="60"/>
      <c r="O26" s="60"/>
      <c r="P26" s="60"/>
      <c r="Q26" s="59"/>
      <c r="R26" s="59"/>
      <c r="S26" s="59"/>
      <c r="T26" s="59"/>
      <c r="U26" s="59"/>
    </row>
    <row r="27" spans="1:21" ht="15" customHeight="1" x14ac:dyDescent="0.25">
      <c r="A27" s="69" t="s">
        <v>21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1"/>
      <c r="N27" s="60"/>
      <c r="O27" s="60"/>
      <c r="P27" s="60"/>
      <c r="Q27" s="59"/>
      <c r="R27" s="59"/>
      <c r="S27" s="59"/>
      <c r="T27" s="59"/>
      <c r="U27" s="59"/>
    </row>
    <row r="28" spans="1:21" ht="15" customHeight="1" x14ac:dyDescent="0.25">
      <c r="A28" s="69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1"/>
      <c r="N28" s="60"/>
      <c r="O28" s="60"/>
      <c r="P28" s="60"/>
      <c r="Q28" s="59"/>
      <c r="R28" s="59"/>
      <c r="S28" s="59"/>
      <c r="T28" s="59"/>
      <c r="U28" s="59"/>
    </row>
    <row r="29" spans="1:21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0"/>
      <c r="O29" s="60"/>
      <c r="P29" s="60"/>
      <c r="Q29" s="59"/>
      <c r="R29" s="59"/>
      <c r="S29" s="59"/>
      <c r="T29" s="59"/>
      <c r="U29" s="59"/>
    </row>
    <row r="30" spans="1:21" ht="15" customHeight="1" x14ac:dyDescent="0.25">
      <c r="A30" s="60"/>
      <c r="B30" s="60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59"/>
      <c r="R30" s="59"/>
      <c r="S30" s="59"/>
      <c r="T30" s="59"/>
      <c r="U30" s="59"/>
    </row>
    <row r="31" spans="1:21" ht="15" customHeight="1" x14ac:dyDescent="0.25">
      <c r="D31" s="19"/>
      <c r="N31"/>
      <c r="O31" s="34"/>
    </row>
    <row r="32" spans="1:21" x14ac:dyDescent="0.25">
      <c r="D32" s="19"/>
    </row>
    <row r="33" spans="4:16" x14ac:dyDescent="0.25">
      <c r="D33" s="19"/>
      <c r="P33" t="s">
        <v>11</v>
      </c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39370078740157483" right="0" top="0.39370078740157483" bottom="0" header="0.31496062992125984" footer="0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D-10</vt:lpstr>
      <vt:lpstr>B1-10</vt:lpstr>
      <vt:lpstr>B2-04A</vt:lpstr>
      <vt:lpstr>B2-04B</vt:lpstr>
      <vt:lpstr>'B1-10'!Yazdırma_Alanı</vt:lpstr>
      <vt:lpstr>'B2-04A'!Yazdırma_Alanı</vt:lpstr>
      <vt:lpstr>'B2-04B'!Yazdırma_Alanı</vt:lpstr>
      <vt:lpstr>'D-10'!Yazdırma_Alanı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ttg</dc:creator>
  <cp:lastModifiedBy>TURGAY GORGEL</cp:lastModifiedBy>
  <cp:lastPrinted>2025-11-14T17:18:16Z</cp:lastPrinted>
  <dcterms:created xsi:type="dcterms:W3CDTF">2014-06-22T16:28:57Z</dcterms:created>
  <dcterms:modified xsi:type="dcterms:W3CDTF">2025-12-13T16:34:58Z</dcterms:modified>
</cp:coreProperties>
</file>