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3"/>
  </bookViews>
  <sheets>
    <sheet name="D-10" sheetId="1" r:id="rId1"/>
    <sheet name="B1-10" sheetId="2" r:id="rId2"/>
    <sheet name="B2-04A" sheetId="3" r:id="rId3"/>
    <sheet name="B2-04B" sheetId="4" r:id="rId4"/>
  </sheets>
  <definedNames>
    <definedName name="_xlnm.Print_Area" localSheetId="1">'B1-10'!$A$1:$M$32</definedName>
    <definedName name="_xlnm.Print_Area" localSheetId="2">'B2-04A'!$A$1:$M$31</definedName>
    <definedName name="_xlnm.Print_Area" localSheetId="3">'B2-04B'!$A$1:$M$31</definedName>
    <definedName name="_xlnm.Print_Area" localSheetId="0">'D-10'!$A$1:$M$26</definedName>
  </definedNames>
  <calcPr fullCalcOnLoad="1"/>
</workbook>
</file>

<file path=xl/sharedStrings.xml><?xml version="1.0" encoding="utf-8"?>
<sst xmlns="http://schemas.openxmlformats.org/spreadsheetml/2006/main" count="85" uniqueCount="26">
  <si>
    <t>Blok No</t>
  </si>
  <si>
    <t>D-10</t>
  </si>
  <si>
    <t>Daire No</t>
  </si>
  <si>
    <t>B1-10</t>
  </si>
  <si>
    <t>B2-04A</t>
  </si>
  <si>
    <t>B2-04B</t>
  </si>
  <si>
    <t>ÖDENECEK TOPLAM BORÇ</t>
  </si>
  <si>
    <t>SICAK SU BEDELİ</t>
  </si>
  <si>
    <t>ÖDENMİŞ</t>
  </si>
  <si>
    <t>ÖNCEKİ AY TOPLAM BORÇ</t>
  </si>
  <si>
    <t>TOPLAM</t>
  </si>
  <si>
    <t xml:space="preserve"> </t>
  </si>
  <si>
    <t>OKUMA BEDELİ</t>
  </si>
  <si>
    <t>AİDAT   (BU AYIN)</t>
  </si>
  <si>
    <t>GÜNÜ GEÇEN BORÇ</t>
  </si>
  <si>
    <t>ayrı</t>
  </si>
  <si>
    <t>ORTAK ISINMA</t>
  </si>
  <si>
    <t>ÖZEL ISINMA</t>
  </si>
  <si>
    <t>Ayrı tablo</t>
  </si>
  <si>
    <t>SICAK SU HAZIR TUTMA BEDELİ</t>
  </si>
  <si>
    <t>DEMİRBAŞ</t>
  </si>
  <si>
    <t>GECİKME FAİZİ (%7)</t>
  </si>
  <si>
    <t>SON ÖDEME TARİHİ AY SONU OLUP, SONRASINDA %7 FAİZ İŞLEYECEKTİR.</t>
  </si>
  <si>
    <t>ISI KAYIPARINI AZALTMAK İÇİN, PENCERE VE KAPILARIN CONTALARINI DEĞİŞTİRME, ESKİ PETEKLERİ YENİLEME İYİ GELECEKTİR.</t>
  </si>
  <si>
    <t>MART 2024 ÖDEME TAKİP TABLOSU</t>
  </si>
  <si>
    <t>SICAK SU GİDERİNİZİ DÜŞÜRMEK İÇİN ÖNERİ: TEZGAH ALTI VANALARDAN SUYU KISMAK, MUSLUK UCUNA APART TAKMAK. SAATE YAVAŞLATICI TAKMAK, GEREKLİ DESTEĞİ GÖREVLİMİZDEN ALABİLİRSİNİZ.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</si>
</sst>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.00\ _T_L"/>
    <numFmt numFmtId="181" formatCode="#,##0.00\ _₺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#,##0.00\ &quot;₺&quot;"/>
    <numFmt numFmtId="187" formatCode="#,##0.000000000000"/>
    <numFmt numFmtId="188" formatCode="#,##0.00000000000"/>
    <numFmt numFmtId="189" formatCode="#,##0.0000000000"/>
    <numFmt numFmtId="190" formatCode="#,##0.00000000"/>
    <numFmt numFmtId="191" formatCode="#,##0.0000000"/>
    <numFmt numFmtId="192" formatCode="#,##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4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180" fontId="0" fillId="0" borderId="10" xfId="0" applyNumberFormat="1" applyBorder="1" applyAlignment="1">
      <alignment horizontal="center" vertical="center"/>
    </xf>
    <xf numFmtId="180" fontId="42" fillId="0" borderId="10" xfId="0" applyNumberFormat="1" applyFont="1" applyBorder="1" applyAlignment="1">
      <alignment vertical="center"/>
    </xf>
    <xf numFmtId="180" fontId="0" fillId="0" borderId="10" xfId="0" applyNumberFormat="1" applyBorder="1" applyAlignment="1">
      <alignment horizontal="left" vertical="center"/>
    </xf>
    <xf numFmtId="18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180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180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18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4" fillId="34" borderId="11" xfId="0" applyNumberFormat="1" applyFont="1" applyFill="1" applyBorder="1" applyAlignment="1">
      <alignment horizontal="right" vertical="center" wrapText="1"/>
    </xf>
    <xf numFmtId="2" fontId="0" fillId="35" borderId="0" xfId="0" applyNumberFormat="1" applyFill="1" applyAlignment="1">
      <alignment wrapText="1"/>
    </xf>
    <xf numFmtId="192" fontId="0" fillId="0" borderId="0" xfId="0" applyNumberFormat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Fill="1" applyAlignment="1">
      <alignment/>
    </xf>
    <xf numFmtId="180" fontId="26" fillId="0" borderId="10" xfId="0" applyNumberFormat="1" applyFont="1" applyBorder="1" applyAlignment="1">
      <alignment horizontal="left"/>
    </xf>
    <xf numFmtId="0" fontId="42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7" borderId="10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/>
    </xf>
    <xf numFmtId="0" fontId="42" fillId="35" borderId="14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57421875" style="0" customWidth="1"/>
    <col min="4" max="4" width="11.7109375" style="19" customWidth="1"/>
    <col min="5" max="5" width="10.421875" style="0" bestFit="1" customWidth="1"/>
    <col min="6" max="6" width="11.421875" style="0" hidden="1" customWidth="1"/>
    <col min="7" max="7" width="11.00390625" style="0" customWidth="1"/>
    <col min="8" max="8" width="9.57421875" style="0" customWidth="1"/>
    <col min="9" max="9" width="10.421875" style="0" bestFit="1" customWidth="1"/>
    <col min="10" max="10" width="11.140625" style="0" customWidth="1"/>
    <col min="11" max="11" width="10.57421875" style="0" customWidth="1"/>
    <col min="12" max="12" width="11.421875" style="0" bestFit="1" customWidth="1"/>
    <col min="13" max="13" width="19.421875" style="0" customWidth="1"/>
    <col min="14" max="14" width="3.57421875" style="0" customWidth="1"/>
    <col min="15" max="15" width="17.421875" style="34" bestFit="1" customWidth="1"/>
    <col min="16" max="16" width="17.421875" style="0" bestFit="1" customWidth="1"/>
  </cols>
  <sheetData>
    <row r="1" spans="1:13" ht="1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21</v>
      </c>
      <c r="F2" s="4" t="s">
        <v>20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O2" s="47" t="s">
        <v>14</v>
      </c>
    </row>
    <row r="3" spans="1:16" ht="18.75" customHeight="1">
      <c r="A3" s="62" t="s">
        <v>1</v>
      </c>
      <c r="B3" s="27">
        <v>1</v>
      </c>
      <c r="C3" s="14">
        <v>2107.0812457064058</v>
      </c>
      <c r="D3" s="36">
        <v>2108</v>
      </c>
      <c r="E3" s="14"/>
      <c r="F3" s="14">
        <v>0</v>
      </c>
      <c r="G3" s="14">
        <v>30</v>
      </c>
      <c r="H3" s="24">
        <v>54</v>
      </c>
      <c r="I3" s="24">
        <v>240</v>
      </c>
      <c r="J3" s="30">
        <v>122.8392784</v>
      </c>
      <c r="K3" s="26">
        <v>215.85589410000003</v>
      </c>
      <c r="L3" s="23">
        <v>1395</v>
      </c>
      <c r="M3" s="7">
        <f>C3-D3+E3+H3+K3+L3+I3+J3+F3+G3</f>
        <v>2056.7764182064057</v>
      </c>
      <c r="N3" s="2"/>
      <c r="O3" s="34">
        <f>C3-D3</f>
        <v>-0.9187542935942474</v>
      </c>
      <c r="P3" s="34"/>
    </row>
    <row r="4" spans="1:15" ht="18.75" customHeight="1">
      <c r="A4" s="62"/>
      <c r="B4" s="27">
        <v>2</v>
      </c>
      <c r="C4" s="14">
        <v>2004.3598173999999</v>
      </c>
      <c r="D4" s="37">
        <v>2010</v>
      </c>
      <c r="E4" s="14"/>
      <c r="F4" s="14">
        <v>0</v>
      </c>
      <c r="G4" s="14">
        <v>30</v>
      </c>
      <c r="H4" s="24">
        <v>54</v>
      </c>
      <c r="I4" s="24">
        <v>240</v>
      </c>
      <c r="J4" s="30">
        <v>20.7194955</v>
      </c>
      <c r="K4" s="26">
        <v>0</v>
      </c>
      <c r="L4" s="23">
        <v>1395</v>
      </c>
      <c r="M4" s="7">
        <f aca="true" t="shared" si="0" ref="M4:M20">C4-D4+E4+H4+K4+L4+I4+J4+F4+G4</f>
        <v>1734.0793128999999</v>
      </c>
      <c r="O4" s="34">
        <f aca="true" t="shared" si="1" ref="O4:O20">C4-D4</f>
        <v>-5.6401826000001165</v>
      </c>
    </row>
    <row r="5" spans="1:15" ht="18.75" customHeight="1">
      <c r="A5" s="62"/>
      <c r="B5" s="27">
        <v>3</v>
      </c>
      <c r="C5" s="14">
        <v>2462.11166198568</v>
      </c>
      <c r="D5" s="37">
        <v>2462.11</v>
      </c>
      <c r="E5" s="14"/>
      <c r="F5" s="14">
        <v>0</v>
      </c>
      <c r="G5" s="14">
        <v>30</v>
      </c>
      <c r="H5" s="24">
        <v>54</v>
      </c>
      <c r="I5" s="24">
        <v>365</v>
      </c>
      <c r="J5" s="30">
        <v>20.321043600000003</v>
      </c>
      <c r="K5" s="26">
        <v>73.84543760000001</v>
      </c>
      <c r="L5" s="23">
        <v>1595</v>
      </c>
      <c r="M5" s="7">
        <f t="shared" si="0"/>
        <v>2138.1681431856796</v>
      </c>
      <c r="O5" s="34">
        <f t="shared" si="1"/>
        <v>0.0016619856796751264</v>
      </c>
    </row>
    <row r="6" spans="1:15" ht="18.75" customHeight="1">
      <c r="A6" s="62"/>
      <c r="B6" s="27">
        <v>4</v>
      </c>
      <c r="C6" s="14">
        <v>3033.430630258279</v>
      </c>
      <c r="D6" s="33"/>
      <c r="E6" s="14">
        <f aca="true" t="shared" si="2" ref="E6:E18">(C6-D6)*0.07</f>
        <v>212.34014411807956</v>
      </c>
      <c r="F6" s="14">
        <v>0</v>
      </c>
      <c r="G6" s="14">
        <v>30</v>
      </c>
      <c r="H6" s="24">
        <v>54</v>
      </c>
      <c r="I6" s="24">
        <v>365</v>
      </c>
      <c r="J6" s="30">
        <v>420.36668850000007</v>
      </c>
      <c r="K6" s="26">
        <v>420.3509508</v>
      </c>
      <c r="L6" s="23">
        <v>1595</v>
      </c>
      <c r="M6" s="7">
        <f t="shared" si="0"/>
        <v>6130.488413676359</v>
      </c>
      <c r="O6" s="34">
        <f t="shared" si="1"/>
        <v>3033.430630258279</v>
      </c>
    </row>
    <row r="7" spans="1:15" ht="18.75" customHeight="1">
      <c r="A7" s="62"/>
      <c r="B7" s="27">
        <v>5</v>
      </c>
      <c r="C7" s="14">
        <v>8680.663116627293</v>
      </c>
      <c r="D7" s="33">
        <v>4500</v>
      </c>
      <c r="E7" s="14">
        <f>(C7-D7)*0.07</f>
        <v>292.64641816391054</v>
      </c>
      <c r="F7" s="14">
        <v>0</v>
      </c>
      <c r="G7" s="14">
        <v>30</v>
      </c>
      <c r="H7" s="24">
        <v>54</v>
      </c>
      <c r="I7" s="24">
        <v>365</v>
      </c>
      <c r="J7" s="30">
        <v>396.061127</v>
      </c>
      <c r="K7" s="26">
        <v>39.762927600000005</v>
      </c>
      <c r="L7" s="23">
        <v>1595</v>
      </c>
      <c r="M7" s="7">
        <f t="shared" si="0"/>
        <v>6953.133589391203</v>
      </c>
      <c r="O7" s="34">
        <f t="shared" si="1"/>
        <v>4180.663116627293</v>
      </c>
    </row>
    <row r="8" spans="1:15" ht="18.75" customHeight="1">
      <c r="A8" s="62"/>
      <c r="B8" s="27">
        <v>6</v>
      </c>
      <c r="C8" s="14">
        <v>2416.4135820764286</v>
      </c>
      <c r="D8" s="33">
        <v>2416.41</v>
      </c>
      <c r="E8" s="14"/>
      <c r="F8" s="14">
        <v>0</v>
      </c>
      <c r="G8" s="14">
        <v>30</v>
      </c>
      <c r="H8" s="24">
        <v>54</v>
      </c>
      <c r="I8" s="24">
        <v>365</v>
      </c>
      <c r="J8" s="30">
        <v>224.32838450000003</v>
      </c>
      <c r="K8" s="26">
        <v>56.804182600000004</v>
      </c>
      <c r="L8" s="23">
        <v>1595</v>
      </c>
      <c r="M8" s="7">
        <f t="shared" si="0"/>
        <v>2325.1361491764287</v>
      </c>
      <c r="N8" s="2"/>
      <c r="O8" s="34">
        <f t="shared" si="1"/>
        <v>0.003582076428756409</v>
      </c>
    </row>
    <row r="9" spans="1:15" ht="18.75" customHeight="1" thickBot="1">
      <c r="A9" s="62"/>
      <c r="B9" s="27">
        <v>7</v>
      </c>
      <c r="C9" s="14">
        <v>5623.6402439679705</v>
      </c>
      <c r="D9" s="37"/>
      <c r="E9" s="14">
        <f t="shared" si="2"/>
        <v>393.65481707775797</v>
      </c>
      <c r="F9" s="14">
        <v>0</v>
      </c>
      <c r="G9" s="14">
        <v>30</v>
      </c>
      <c r="H9" s="24">
        <v>54</v>
      </c>
      <c r="I9" s="24">
        <v>365</v>
      </c>
      <c r="J9" s="30">
        <v>418.77288200000004</v>
      </c>
      <c r="K9" s="26">
        <v>62.48460130000001</v>
      </c>
      <c r="L9" s="23">
        <v>1595</v>
      </c>
      <c r="M9" s="7">
        <f t="shared" si="0"/>
        <v>8542.552544345728</v>
      </c>
      <c r="O9" s="34">
        <f t="shared" si="1"/>
        <v>5623.6402439679705</v>
      </c>
    </row>
    <row r="10" spans="1:15" ht="18.75" customHeight="1" thickBot="1">
      <c r="A10" s="62"/>
      <c r="B10" s="27">
        <v>8</v>
      </c>
      <c r="C10" s="14">
        <v>2223.3646267292493</v>
      </c>
      <c r="D10" s="46">
        <v>2224</v>
      </c>
      <c r="E10" s="14"/>
      <c r="F10" s="14">
        <v>0</v>
      </c>
      <c r="G10" s="14">
        <v>30</v>
      </c>
      <c r="H10" s="24">
        <v>54</v>
      </c>
      <c r="I10" s="24">
        <v>365</v>
      </c>
      <c r="J10" s="30">
        <v>52.59564310000001</v>
      </c>
      <c r="K10" s="26">
        <v>22.7216726</v>
      </c>
      <c r="L10" s="23">
        <v>1595</v>
      </c>
      <c r="M10" s="7">
        <f t="shared" si="0"/>
        <v>2118.6819424292494</v>
      </c>
      <c r="O10" s="34">
        <f t="shared" si="1"/>
        <v>-0.6353732707507334</v>
      </c>
    </row>
    <row r="11" spans="1:15" ht="18.75" customHeight="1">
      <c r="A11" s="62"/>
      <c r="B11" s="27">
        <v>9</v>
      </c>
      <c r="C11" s="14">
        <v>2382.0433365899994</v>
      </c>
      <c r="D11" s="33">
        <v>2342</v>
      </c>
      <c r="E11" s="14"/>
      <c r="F11" s="14">
        <v>0</v>
      </c>
      <c r="G11" s="14">
        <v>30</v>
      </c>
      <c r="H11" s="24">
        <v>54</v>
      </c>
      <c r="I11" s="24">
        <v>365</v>
      </c>
      <c r="J11" s="30">
        <v>190.06152660000004</v>
      </c>
      <c r="K11" s="26">
        <v>79.52585520000001</v>
      </c>
      <c r="L11" s="23">
        <v>1595</v>
      </c>
      <c r="M11" s="7">
        <f t="shared" si="0"/>
        <v>2353.6307183899994</v>
      </c>
      <c r="O11" s="34">
        <f t="shared" si="1"/>
        <v>40.0433365899994</v>
      </c>
    </row>
    <row r="12" spans="1:16" ht="18.75" customHeight="1">
      <c r="A12" s="62"/>
      <c r="B12" s="27">
        <v>10</v>
      </c>
      <c r="C12" s="14">
        <v>2527.79268761</v>
      </c>
      <c r="D12" s="37">
        <v>2528</v>
      </c>
      <c r="E12" s="14"/>
      <c r="F12" s="14">
        <v>0</v>
      </c>
      <c r="G12" s="14">
        <v>30</v>
      </c>
      <c r="H12" s="24">
        <v>54</v>
      </c>
      <c r="I12" s="24">
        <v>365</v>
      </c>
      <c r="J12" s="30">
        <v>112.36341820000001</v>
      </c>
      <c r="K12" s="26">
        <v>284.020913</v>
      </c>
      <c r="L12" s="23">
        <v>1595</v>
      </c>
      <c r="M12" s="7">
        <f>C12-D12+E12+H12+K12+L12+I12+J12+F12+G12</f>
        <v>2440.1770188100004</v>
      </c>
      <c r="O12" s="34">
        <f t="shared" si="1"/>
        <v>-0.20731238999997004</v>
      </c>
      <c r="P12" s="54" t="s">
        <v>18</v>
      </c>
    </row>
    <row r="13" spans="1:15" ht="18.75" customHeight="1">
      <c r="A13" s="62"/>
      <c r="B13" s="27">
        <v>11</v>
      </c>
      <c r="C13" s="14">
        <v>2619.442327066236</v>
      </c>
      <c r="D13" s="37">
        <v>2619.44</v>
      </c>
      <c r="E13" s="14"/>
      <c r="F13" s="14">
        <v>0</v>
      </c>
      <c r="G13" s="14">
        <v>30</v>
      </c>
      <c r="H13" s="24">
        <v>54</v>
      </c>
      <c r="I13" s="24">
        <v>365</v>
      </c>
      <c r="J13" s="30">
        <v>405.2255185000001</v>
      </c>
      <c r="K13" s="26">
        <v>181.77338410000004</v>
      </c>
      <c r="L13" s="23">
        <v>1595</v>
      </c>
      <c r="M13" s="7">
        <f t="shared" si="0"/>
        <v>2631.0012296662358</v>
      </c>
      <c r="O13" s="34">
        <f t="shared" si="1"/>
        <v>0.002327066235920938</v>
      </c>
    </row>
    <row r="14" spans="1:15" ht="18.75" customHeight="1">
      <c r="A14" s="62"/>
      <c r="B14" s="27">
        <v>12</v>
      </c>
      <c r="C14" s="14">
        <v>3138.067949406573</v>
      </c>
      <c r="D14" s="33">
        <f>1543+1595</f>
        <v>3138</v>
      </c>
      <c r="E14" s="14"/>
      <c r="F14" s="14">
        <v>0</v>
      </c>
      <c r="G14" s="14">
        <v>30</v>
      </c>
      <c r="H14" s="24">
        <v>54</v>
      </c>
      <c r="I14" s="24">
        <v>365</v>
      </c>
      <c r="J14" s="30">
        <v>209.5856664</v>
      </c>
      <c r="K14" s="26">
        <v>45.44334630000001</v>
      </c>
      <c r="L14" s="23">
        <v>1595</v>
      </c>
      <c r="M14" s="7">
        <f t="shared" si="0"/>
        <v>2299.096962106573</v>
      </c>
      <c r="N14" s="2"/>
      <c r="O14" s="34">
        <f t="shared" si="1"/>
        <v>0.06794940657300685</v>
      </c>
    </row>
    <row r="15" spans="1:15" ht="18.75" customHeight="1">
      <c r="A15" s="62"/>
      <c r="B15" s="27">
        <v>13</v>
      </c>
      <c r="C15" s="14">
        <v>2411.772079607502</v>
      </c>
      <c r="D15" s="37"/>
      <c r="E15" s="14">
        <f t="shared" si="2"/>
        <v>168.82404557252514</v>
      </c>
      <c r="F15" s="14">
        <v>0</v>
      </c>
      <c r="G15" s="14">
        <v>30</v>
      </c>
      <c r="H15" s="24">
        <v>54</v>
      </c>
      <c r="I15" s="24">
        <v>365</v>
      </c>
      <c r="J15" s="30">
        <v>216.75779950000003</v>
      </c>
      <c r="K15" s="26">
        <v>68.1650189</v>
      </c>
      <c r="L15" s="23">
        <v>1595</v>
      </c>
      <c r="M15" s="7">
        <f t="shared" si="0"/>
        <v>4909.518943580027</v>
      </c>
      <c r="O15" s="34">
        <f t="shared" si="1"/>
        <v>2411.772079607502</v>
      </c>
    </row>
    <row r="16" spans="1:15" ht="18.75" customHeight="1">
      <c r="A16" s="62"/>
      <c r="B16" s="27">
        <v>14</v>
      </c>
      <c r="C16" s="14">
        <v>7035.990276253372</v>
      </c>
      <c r="D16" s="37">
        <v>3000</v>
      </c>
      <c r="E16" s="14">
        <f t="shared" si="2"/>
        <v>282.5193193377361</v>
      </c>
      <c r="F16" s="14">
        <v>0</v>
      </c>
      <c r="G16" s="14">
        <v>30</v>
      </c>
      <c r="H16" s="24">
        <v>54</v>
      </c>
      <c r="I16" s="24">
        <v>365</v>
      </c>
      <c r="J16" s="30">
        <v>313.183145</v>
      </c>
      <c r="K16" s="26">
        <v>22.7216726</v>
      </c>
      <c r="L16" s="23">
        <v>1595</v>
      </c>
      <c r="M16" s="7">
        <f t="shared" si="0"/>
        <v>6698.414413191108</v>
      </c>
      <c r="N16" s="2"/>
      <c r="O16" s="34">
        <f t="shared" si="1"/>
        <v>4035.990276253372</v>
      </c>
    </row>
    <row r="17" spans="1:15" ht="18.75" customHeight="1">
      <c r="A17" s="62"/>
      <c r="B17" s="27">
        <v>15</v>
      </c>
      <c r="C17" s="16">
        <v>9295.215313638124</v>
      </c>
      <c r="D17" s="38">
        <v>6000</v>
      </c>
      <c r="E17" s="14">
        <f t="shared" si="2"/>
        <v>230.6650719546687</v>
      </c>
      <c r="F17" s="14">
        <v>0</v>
      </c>
      <c r="G17" s="14">
        <v>30</v>
      </c>
      <c r="H17" s="24">
        <v>54</v>
      </c>
      <c r="I17" s="24">
        <v>365</v>
      </c>
      <c r="J17" s="30">
        <v>279.3147379</v>
      </c>
      <c r="K17" s="26">
        <v>159.0517115</v>
      </c>
      <c r="L17" s="23">
        <v>1595</v>
      </c>
      <c r="M17" s="7">
        <f t="shared" si="0"/>
        <v>6008.246834992793</v>
      </c>
      <c r="N17" s="2"/>
      <c r="O17" s="34">
        <f t="shared" si="1"/>
        <v>3295.215313638124</v>
      </c>
    </row>
    <row r="18" spans="1:15" ht="18.75" customHeight="1">
      <c r="A18" s="62"/>
      <c r="B18" s="27">
        <v>16</v>
      </c>
      <c r="C18" s="16">
        <v>5339.296404856783</v>
      </c>
      <c r="D18" s="37"/>
      <c r="E18" s="14">
        <f t="shared" si="2"/>
        <v>373.75074833997485</v>
      </c>
      <c r="F18" s="14">
        <v>0</v>
      </c>
      <c r="G18" s="14">
        <v>30</v>
      </c>
      <c r="H18" s="24">
        <v>54</v>
      </c>
      <c r="I18" s="24">
        <v>365</v>
      </c>
      <c r="J18" s="30">
        <v>376.93543800000003</v>
      </c>
      <c r="K18" s="26">
        <v>153.37129280000002</v>
      </c>
      <c r="L18" s="23">
        <v>1595</v>
      </c>
      <c r="M18" s="7">
        <f t="shared" si="0"/>
        <v>8287.353883996759</v>
      </c>
      <c r="O18" s="34">
        <f t="shared" si="1"/>
        <v>5339.296404856783</v>
      </c>
    </row>
    <row r="19" spans="1:25" ht="18.75" customHeight="1" thickBot="1">
      <c r="A19" s="62"/>
      <c r="B19" s="27">
        <v>17</v>
      </c>
      <c r="C19" s="14">
        <v>2288.0003142000005</v>
      </c>
      <c r="D19" s="37">
        <v>2288</v>
      </c>
      <c r="E19" s="14"/>
      <c r="F19" s="14">
        <v>0</v>
      </c>
      <c r="G19" s="14">
        <v>30</v>
      </c>
      <c r="H19" s="24">
        <v>54</v>
      </c>
      <c r="I19" s="24">
        <v>365</v>
      </c>
      <c r="J19" s="30">
        <v>170.5373868</v>
      </c>
      <c r="K19" s="26">
        <v>0</v>
      </c>
      <c r="L19" s="23">
        <v>1595</v>
      </c>
      <c r="M19" s="7">
        <f t="shared" si="0"/>
        <v>2214.5377010000007</v>
      </c>
      <c r="N19" s="2"/>
      <c r="O19" s="34">
        <f t="shared" si="1"/>
        <v>0.0003142000005027512</v>
      </c>
      <c r="Q19" s="2"/>
      <c r="V19" s="2"/>
      <c r="X19" s="2"/>
      <c r="Y19" s="2"/>
    </row>
    <row r="20" spans="1:15" ht="18.75" customHeight="1" thickBot="1">
      <c r="A20" s="62"/>
      <c r="B20" s="27">
        <v>18</v>
      </c>
      <c r="C20" s="14">
        <v>2627.5337357103895</v>
      </c>
      <c r="D20" s="49">
        <v>2628</v>
      </c>
      <c r="E20" s="14"/>
      <c r="F20" s="14">
        <v>0</v>
      </c>
      <c r="G20" s="14">
        <v>30</v>
      </c>
      <c r="H20" s="24">
        <v>54</v>
      </c>
      <c r="I20" s="24">
        <v>365</v>
      </c>
      <c r="J20" s="30">
        <v>222.7345769</v>
      </c>
      <c r="K20" s="26">
        <v>204.4950578</v>
      </c>
      <c r="L20" s="23">
        <v>1595</v>
      </c>
      <c r="M20" s="7">
        <f t="shared" si="0"/>
        <v>2470.7633704103896</v>
      </c>
      <c r="O20" s="34">
        <f t="shared" si="1"/>
        <v>-0.46626428961053534</v>
      </c>
    </row>
    <row r="21" spans="1:13" ht="15">
      <c r="A21" s="62"/>
      <c r="B21" s="27" t="s">
        <v>10</v>
      </c>
      <c r="C21" s="9">
        <f>SUM(C3:C20)</f>
        <v>68216.21934969028</v>
      </c>
      <c r="D21" s="18">
        <f aca="true" t="shared" si="3" ref="D21:M21">SUM(D3:D20)</f>
        <v>40263.96</v>
      </c>
      <c r="E21" s="9">
        <f>SUM(E3:E20)</f>
        <v>1954.400564564653</v>
      </c>
      <c r="F21" s="9">
        <f>SUM(F3:F20)</f>
        <v>0</v>
      </c>
      <c r="G21" s="9">
        <f>SUM(G3:G20)</f>
        <v>540</v>
      </c>
      <c r="H21" s="9">
        <f>SUM(H3:H20)</f>
        <v>972</v>
      </c>
      <c r="I21" s="9">
        <f t="shared" si="3"/>
        <v>6320</v>
      </c>
      <c r="J21" s="9">
        <f>SUM(J3:J20)</f>
        <v>4172.7037564</v>
      </c>
      <c r="K21" s="9">
        <f t="shared" si="3"/>
        <v>2090.3939188</v>
      </c>
      <c r="L21" s="9">
        <f t="shared" si="3"/>
        <v>28310</v>
      </c>
      <c r="M21" s="9">
        <f t="shared" si="3"/>
        <v>72311.75758945494</v>
      </c>
    </row>
    <row r="22" spans="1:13" ht="8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">
      <c r="A23" s="63" t="s">
        <v>22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5" customHeight="1">
      <c r="A24" s="58" t="s">
        <v>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" customHeight="1">
      <c r="A27" s="58" t="s">
        <v>25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</sheetData>
  <sheetProtection/>
  <mergeCells count="6">
    <mergeCell ref="A24:M26"/>
    <mergeCell ref="A1:M1"/>
    <mergeCell ref="A22:M22"/>
    <mergeCell ref="A3:A21"/>
    <mergeCell ref="A23:M23"/>
    <mergeCell ref="A27:M28"/>
  </mergeCells>
  <printOptions/>
  <pageMargins left="0" right="0" top="0.1968503937007874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24" sqref="A24:M29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1.421875" style="0" bestFit="1" customWidth="1"/>
    <col min="5" max="5" width="10.421875" style="0" bestFit="1" customWidth="1"/>
    <col min="6" max="6" width="11.421875" style="0" hidden="1" customWidth="1"/>
    <col min="7" max="7" width="11.140625" style="0" bestFit="1" customWidth="1"/>
    <col min="8" max="8" width="8.7109375" style="0" customWidth="1"/>
    <col min="9" max="9" width="11.421875" style="0" bestFit="1" customWidth="1"/>
    <col min="10" max="10" width="9.7109375" style="0" customWidth="1"/>
    <col min="11" max="11" width="10.28125" style="0" customWidth="1"/>
    <col min="12" max="12" width="11.421875" style="0" bestFit="1" customWidth="1"/>
    <col min="13" max="13" width="16.28125" style="0" customWidth="1"/>
    <col min="14" max="14" width="0.85546875" style="0" customWidth="1"/>
    <col min="15" max="15" width="13.28125" style="34" bestFit="1" customWidth="1"/>
    <col min="22" max="22" width="16.28125" style="0" bestFit="1" customWidth="1"/>
  </cols>
  <sheetData>
    <row r="1" spans="1:13" ht="1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21</v>
      </c>
      <c r="F2" s="4" t="s">
        <v>20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O2" s="47" t="s">
        <v>14</v>
      </c>
    </row>
    <row r="3" spans="1:15" ht="18.75" customHeight="1">
      <c r="A3" s="62" t="s">
        <v>3</v>
      </c>
      <c r="B3" s="27">
        <v>1</v>
      </c>
      <c r="C3" s="13">
        <v>3240.5306227</v>
      </c>
      <c r="D3" s="45">
        <v>3240.53</v>
      </c>
      <c r="E3" s="14"/>
      <c r="F3" s="14">
        <v>0</v>
      </c>
      <c r="G3" s="14">
        <v>30</v>
      </c>
      <c r="H3" s="21">
        <v>54</v>
      </c>
      <c r="I3" s="21">
        <v>915</v>
      </c>
      <c r="J3" s="30">
        <v>33.071502200000005</v>
      </c>
      <c r="K3" s="21">
        <v>11.3608363</v>
      </c>
      <c r="L3" s="22">
        <v>1995</v>
      </c>
      <c r="M3" s="7">
        <f aca="true" t="shared" si="0" ref="M3:M20">C3-D3+E3+H3+K3+L3+I3+J3+F3+G3</f>
        <v>3038.4329611999997</v>
      </c>
      <c r="O3" s="34">
        <f>C3-D3</f>
        <v>0.0006226999998943938</v>
      </c>
    </row>
    <row r="4" spans="1:22" ht="18.75" customHeight="1">
      <c r="A4" s="62"/>
      <c r="B4" s="27">
        <v>2</v>
      </c>
      <c r="C4" s="13">
        <v>7202.402959316164</v>
      </c>
      <c r="D4" s="39">
        <v>4000</v>
      </c>
      <c r="E4" s="14">
        <f>(C4-D4)*0.07</f>
        <v>224.16820715213152</v>
      </c>
      <c r="F4" s="14">
        <v>0</v>
      </c>
      <c r="G4" s="14">
        <v>30</v>
      </c>
      <c r="H4" s="21">
        <v>54</v>
      </c>
      <c r="I4" s="21">
        <v>915</v>
      </c>
      <c r="J4" s="30">
        <v>481.72827230000007</v>
      </c>
      <c r="K4" s="21">
        <v>176.09296650000002</v>
      </c>
      <c r="L4" s="22">
        <v>1995</v>
      </c>
      <c r="M4" s="7">
        <f t="shared" si="0"/>
        <v>7078.392405268295</v>
      </c>
      <c r="O4" s="34">
        <f aca="true" t="shared" si="1" ref="O4:O20">C4-D4</f>
        <v>3202.402959316164</v>
      </c>
      <c r="V4" s="48"/>
    </row>
    <row r="5" spans="1:15" ht="18.75" customHeight="1">
      <c r="A5" s="62"/>
      <c r="B5" s="27">
        <v>3</v>
      </c>
      <c r="C5" s="13">
        <v>3437.778947716117</v>
      </c>
      <c r="D5" s="40">
        <v>3438</v>
      </c>
      <c r="E5" s="14"/>
      <c r="F5" s="14">
        <v>0</v>
      </c>
      <c r="G5" s="14">
        <v>30</v>
      </c>
      <c r="H5" s="21">
        <v>54</v>
      </c>
      <c r="I5" s="21">
        <v>915</v>
      </c>
      <c r="J5" s="30">
        <v>272.9395086</v>
      </c>
      <c r="K5" s="21">
        <v>90.88669260000002</v>
      </c>
      <c r="L5" s="22">
        <v>1995</v>
      </c>
      <c r="M5" s="7">
        <f t="shared" si="0"/>
        <v>3357.605148916117</v>
      </c>
      <c r="O5" s="34">
        <f t="shared" si="1"/>
        <v>-0.2210522838831821</v>
      </c>
    </row>
    <row r="6" spans="1:26" ht="18.75" customHeight="1">
      <c r="A6" s="62"/>
      <c r="B6" s="27">
        <v>4</v>
      </c>
      <c r="C6" s="13">
        <v>3997.058393612501</v>
      </c>
      <c r="D6" s="33">
        <v>4000</v>
      </c>
      <c r="E6" s="14"/>
      <c r="F6" s="14">
        <v>0</v>
      </c>
      <c r="G6" s="14">
        <v>30</v>
      </c>
      <c r="H6" s="21">
        <v>54</v>
      </c>
      <c r="I6" s="21">
        <v>915</v>
      </c>
      <c r="J6" s="30">
        <v>324.73824790000003</v>
      </c>
      <c r="K6" s="21">
        <v>278.3404943</v>
      </c>
      <c r="L6" s="22">
        <v>1995</v>
      </c>
      <c r="M6" s="7">
        <f t="shared" si="0"/>
        <v>3594.1371358125007</v>
      </c>
      <c r="O6" s="34">
        <f t="shared" si="1"/>
        <v>-2.941606387499178</v>
      </c>
      <c r="S6" s="2"/>
      <c r="V6" s="2"/>
      <c r="Z6" s="2"/>
    </row>
    <row r="7" spans="1:15" ht="18.75" customHeight="1">
      <c r="A7" s="62"/>
      <c r="B7" s="27">
        <v>5</v>
      </c>
      <c r="C7" s="13">
        <v>3927.4135625760073</v>
      </c>
      <c r="D7" s="40">
        <v>3927.41</v>
      </c>
      <c r="E7" s="14"/>
      <c r="F7" s="14">
        <v>0</v>
      </c>
      <c r="G7" s="14">
        <v>30</v>
      </c>
      <c r="H7" s="21">
        <v>54</v>
      </c>
      <c r="I7" s="21">
        <v>915</v>
      </c>
      <c r="J7" s="30">
        <v>417.17907440000005</v>
      </c>
      <c r="K7" s="21">
        <v>215.85589410000003</v>
      </c>
      <c r="L7" s="22">
        <v>1995</v>
      </c>
      <c r="M7" s="7">
        <f t="shared" si="0"/>
        <v>3627.0385310760075</v>
      </c>
      <c r="O7" s="34">
        <f t="shared" si="1"/>
        <v>0.0035625760074253776</v>
      </c>
    </row>
    <row r="8" spans="1:17" ht="18.75" customHeight="1">
      <c r="A8" s="62"/>
      <c r="B8" s="27">
        <v>6</v>
      </c>
      <c r="C8" s="13">
        <v>3682.41772417</v>
      </c>
      <c r="D8" s="33">
        <v>3682.42</v>
      </c>
      <c r="E8" s="14"/>
      <c r="F8" s="14">
        <v>0</v>
      </c>
      <c r="G8" s="14">
        <v>30</v>
      </c>
      <c r="H8" s="21">
        <v>54</v>
      </c>
      <c r="I8" s="21">
        <v>915</v>
      </c>
      <c r="J8" s="30">
        <v>406.81932610000007</v>
      </c>
      <c r="K8" s="21">
        <v>45.44334630000001</v>
      </c>
      <c r="L8" s="22">
        <v>1995</v>
      </c>
      <c r="M8" s="7">
        <f t="shared" si="0"/>
        <v>3446.26039657</v>
      </c>
      <c r="O8" s="34">
        <f t="shared" si="1"/>
        <v>-0.0022758300001441967</v>
      </c>
      <c r="P8" s="2"/>
      <c r="Q8" s="2"/>
    </row>
    <row r="9" spans="1:15" ht="18.75" customHeight="1">
      <c r="A9" s="62"/>
      <c r="B9" s="27">
        <v>7</v>
      </c>
      <c r="C9" s="13">
        <v>4613.732863453506</v>
      </c>
      <c r="D9" s="38">
        <v>4000</v>
      </c>
      <c r="E9" s="14"/>
      <c r="F9" s="14">
        <v>0</v>
      </c>
      <c r="G9" s="14">
        <v>30</v>
      </c>
      <c r="H9" s="21">
        <v>54</v>
      </c>
      <c r="I9" s="21">
        <v>915</v>
      </c>
      <c r="J9" s="30">
        <v>212.77328160000005</v>
      </c>
      <c r="K9" s="21">
        <v>159.0517115</v>
      </c>
      <c r="L9" s="22">
        <v>1995</v>
      </c>
      <c r="M9" s="7">
        <f t="shared" si="0"/>
        <v>3979.5578565535066</v>
      </c>
      <c r="O9" s="34">
        <f t="shared" si="1"/>
        <v>613.7328634535061</v>
      </c>
    </row>
    <row r="10" spans="1:15" ht="18.75" customHeight="1">
      <c r="A10" s="62"/>
      <c r="B10" s="27">
        <v>8</v>
      </c>
      <c r="C10" s="13">
        <v>3497.1052740624073</v>
      </c>
      <c r="D10" s="39">
        <v>3500</v>
      </c>
      <c r="E10" s="14"/>
      <c r="F10" s="14">
        <v>0</v>
      </c>
      <c r="G10" s="14">
        <v>30</v>
      </c>
      <c r="H10" s="21">
        <v>54</v>
      </c>
      <c r="I10" s="21">
        <v>915</v>
      </c>
      <c r="J10" s="30">
        <v>273.7364124</v>
      </c>
      <c r="K10" s="21">
        <v>17.041255000000003</v>
      </c>
      <c r="L10" s="22">
        <v>1995</v>
      </c>
      <c r="M10" s="7">
        <f t="shared" si="0"/>
        <v>3281.8829414624074</v>
      </c>
      <c r="O10" s="34">
        <f t="shared" si="1"/>
        <v>-2.8947259375927388</v>
      </c>
    </row>
    <row r="11" spans="1:15" ht="18.75" customHeight="1">
      <c r="A11" s="62"/>
      <c r="B11" s="27">
        <v>9</v>
      </c>
      <c r="C11" s="13">
        <v>7756.112654651909</v>
      </c>
      <c r="D11" s="39">
        <v>7750</v>
      </c>
      <c r="E11" s="14"/>
      <c r="F11" s="14">
        <v>0</v>
      </c>
      <c r="G11" s="14">
        <v>30</v>
      </c>
      <c r="H11" s="21">
        <v>54</v>
      </c>
      <c r="I11" s="21">
        <v>915</v>
      </c>
      <c r="J11" s="30">
        <v>713.6272418</v>
      </c>
      <c r="K11" s="21">
        <v>147.69087520000002</v>
      </c>
      <c r="L11" s="22">
        <v>1995</v>
      </c>
      <c r="M11" s="7">
        <f t="shared" si="0"/>
        <v>3861.430771651909</v>
      </c>
      <c r="O11" s="34">
        <f t="shared" si="1"/>
        <v>6.112654651908997</v>
      </c>
    </row>
    <row r="12" spans="1:15" ht="18.75" customHeight="1">
      <c r="A12" s="62"/>
      <c r="B12" s="27">
        <v>10</v>
      </c>
      <c r="C12" s="13">
        <v>4040.6831202589706</v>
      </c>
      <c r="D12" s="39">
        <v>4041</v>
      </c>
      <c r="E12" s="14"/>
      <c r="F12" s="14">
        <v>0</v>
      </c>
      <c r="G12" s="14">
        <v>30</v>
      </c>
      <c r="H12" s="21">
        <v>54</v>
      </c>
      <c r="I12" s="21">
        <v>915</v>
      </c>
      <c r="J12" s="30">
        <v>506.0338338</v>
      </c>
      <c r="K12" s="21">
        <v>249.93840300000002</v>
      </c>
      <c r="L12" s="22">
        <v>1995</v>
      </c>
      <c r="M12" s="7">
        <f t="shared" si="0"/>
        <v>3749.655357058971</v>
      </c>
      <c r="O12" s="34">
        <f t="shared" si="1"/>
        <v>-0.3168797410294246</v>
      </c>
    </row>
    <row r="13" spans="1:15" ht="18.75" customHeight="1">
      <c r="A13" s="62"/>
      <c r="B13" s="27">
        <v>11</v>
      </c>
      <c r="C13" s="13">
        <v>3954.98111416</v>
      </c>
      <c r="D13" s="40">
        <v>3955</v>
      </c>
      <c r="E13" s="14"/>
      <c r="F13" s="14">
        <v>0</v>
      </c>
      <c r="G13" s="14">
        <v>30</v>
      </c>
      <c r="H13" s="21">
        <v>54</v>
      </c>
      <c r="I13" s="21">
        <v>915</v>
      </c>
      <c r="J13" s="30">
        <v>457.82116160000004</v>
      </c>
      <c r="K13" s="21">
        <v>318.103423</v>
      </c>
      <c r="L13" s="22">
        <v>1995</v>
      </c>
      <c r="M13" s="7">
        <f t="shared" si="0"/>
        <v>3769.9056987599997</v>
      </c>
      <c r="N13" t="s">
        <v>11</v>
      </c>
      <c r="O13" s="34">
        <f t="shared" si="1"/>
        <v>-0.018885840000166354</v>
      </c>
    </row>
    <row r="14" spans="1:15" ht="18.75" customHeight="1">
      <c r="A14" s="62"/>
      <c r="B14" s="27">
        <v>12</v>
      </c>
      <c r="C14" s="13">
        <v>3691.4779392499995</v>
      </c>
      <c r="D14" s="39">
        <v>3600</v>
      </c>
      <c r="E14" s="14"/>
      <c r="F14" s="14">
        <v>0</v>
      </c>
      <c r="G14" s="14">
        <v>30</v>
      </c>
      <c r="H14" s="21">
        <v>54</v>
      </c>
      <c r="I14" s="21">
        <v>915</v>
      </c>
      <c r="J14" s="30">
        <v>281.70544930000005</v>
      </c>
      <c r="K14" s="21">
        <v>176.09296650000002</v>
      </c>
      <c r="L14" s="22">
        <v>1995</v>
      </c>
      <c r="M14" s="7">
        <f t="shared" si="0"/>
        <v>3543.2763550499994</v>
      </c>
      <c r="O14" s="34">
        <f t="shared" si="1"/>
        <v>91.47793924999951</v>
      </c>
    </row>
    <row r="15" spans="1:18" ht="18.75" customHeight="1">
      <c r="A15" s="62"/>
      <c r="B15" s="27">
        <v>13</v>
      </c>
      <c r="C15" s="13">
        <v>3842.626288673235</v>
      </c>
      <c r="D15" s="33">
        <v>3843</v>
      </c>
      <c r="E15" s="14"/>
      <c r="F15" s="14">
        <v>0</v>
      </c>
      <c r="G15" s="14">
        <v>30</v>
      </c>
      <c r="H15" s="21">
        <v>54</v>
      </c>
      <c r="I15" s="21">
        <v>915</v>
      </c>
      <c r="J15" s="30">
        <v>304.0187524</v>
      </c>
      <c r="K15" s="21">
        <v>215.85589410000003</v>
      </c>
      <c r="L15" s="22">
        <v>1995</v>
      </c>
      <c r="M15" s="7">
        <f t="shared" si="0"/>
        <v>3513.500935173235</v>
      </c>
      <c r="O15" s="34">
        <f t="shared" si="1"/>
        <v>-0.37371132676480556</v>
      </c>
      <c r="R15" s="55"/>
    </row>
    <row r="16" spans="1:15" ht="18.75" customHeight="1">
      <c r="A16" s="62"/>
      <c r="B16" s="27">
        <v>14</v>
      </c>
      <c r="C16" s="13">
        <v>3885.2217399186834</v>
      </c>
      <c r="D16" s="33">
        <v>3885</v>
      </c>
      <c r="E16" s="14"/>
      <c r="F16" s="14">
        <v>0</v>
      </c>
      <c r="G16" s="14">
        <v>30</v>
      </c>
      <c r="H16" s="21">
        <v>54</v>
      </c>
      <c r="I16" s="21">
        <v>915</v>
      </c>
      <c r="J16" s="30">
        <v>505.6353819</v>
      </c>
      <c r="K16" s="21">
        <v>130.64962020000002</v>
      </c>
      <c r="L16" s="22">
        <v>1995</v>
      </c>
      <c r="M16" s="7">
        <f t="shared" si="0"/>
        <v>3630.5067420186833</v>
      </c>
      <c r="O16" s="34">
        <f t="shared" si="1"/>
        <v>0.22173991868339726</v>
      </c>
    </row>
    <row r="17" spans="1:15" ht="18.75" customHeight="1">
      <c r="A17" s="62"/>
      <c r="B17" s="27">
        <v>15</v>
      </c>
      <c r="C17" s="13">
        <v>3713.3634793044953</v>
      </c>
      <c r="D17" s="38">
        <v>3714</v>
      </c>
      <c r="E17" s="14"/>
      <c r="F17" s="14">
        <v>0</v>
      </c>
      <c r="G17" s="14">
        <v>30</v>
      </c>
      <c r="H17" s="21">
        <v>54</v>
      </c>
      <c r="I17" s="21">
        <v>915</v>
      </c>
      <c r="J17" s="30">
        <v>327.5274101</v>
      </c>
      <c r="K17" s="21">
        <v>68.1650189</v>
      </c>
      <c r="L17" s="22">
        <v>1995</v>
      </c>
      <c r="M17" s="7">
        <f t="shared" si="0"/>
        <v>3389.0559083044955</v>
      </c>
      <c r="O17" s="34">
        <f t="shared" si="1"/>
        <v>-0.6365206955047142</v>
      </c>
    </row>
    <row r="18" spans="1:15" ht="18.75" customHeight="1">
      <c r="A18" s="62"/>
      <c r="B18" s="27">
        <v>16</v>
      </c>
      <c r="C18" s="13">
        <v>4004.700849906084</v>
      </c>
      <c r="D18" s="41">
        <v>5000</v>
      </c>
      <c r="E18" s="14"/>
      <c r="F18" s="14">
        <v>0</v>
      </c>
      <c r="G18" s="14">
        <v>30</v>
      </c>
      <c r="H18" s="21">
        <v>54</v>
      </c>
      <c r="I18" s="21">
        <v>915</v>
      </c>
      <c r="J18" s="30">
        <v>405.2255185000001</v>
      </c>
      <c r="K18" s="21">
        <v>323.7838406</v>
      </c>
      <c r="L18" s="22">
        <v>1995</v>
      </c>
      <c r="M18" s="7">
        <f t="shared" si="0"/>
        <v>2727.710209006084</v>
      </c>
      <c r="O18" s="34">
        <f>C18-D18-2400</f>
        <v>-3395.299150093916</v>
      </c>
    </row>
    <row r="19" spans="1:15" ht="18.75" customHeight="1">
      <c r="A19" s="62"/>
      <c r="B19" s="27">
        <v>17</v>
      </c>
      <c r="C19" s="13">
        <v>4324.20892839787</v>
      </c>
      <c r="D19" s="40">
        <v>4324</v>
      </c>
      <c r="E19" s="14"/>
      <c r="F19" s="14">
        <v>0</v>
      </c>
      <c r="G19" s="14">
        <v>30</v>
      </c>
      <c r="H19" s="21">
        <v>54</v>
      </c>
      <c r="I19" s="21">
        <v>915</v>
      </c>
      <c r="J19" s="30">
        <v>788.137735</v>
      </c>
      <c r="K19" s="21">
        <v>266.97965800000003</v>
      </c>
      <c r="L19" s="22">
        <v>1995</v>
      </c>
      <c r="M19" s="7">
        <f t="shared" si="0"/>
        <v>4049.3263213978707</v>
      </c>
      <c r="O19" s="34">
        <f t="shared" si="1"/>
        <v>0.20892839787029516</v>
      </c>
    </row>
    <row r="20" spans="1:15" ht="18.75" customHeight="1">
      <c r="A20" s="62"/>
      <c r="B20" s="27">
        <v>18</v>
      </c>
      <c r="C20" s="13">
        <v>7787.410541929375</v>
      </c>
      <c r="D20" s="39">
        <v>8000</v>
      </c>
      <c r="E20" s="14"/>
      <c r="F20" s="14">
        <v>0</v>
      </c>
      <c r="G20" s="14">
        <v>30</v>
      </c>
      <c r="H20" s="21">
        <v>54</v>
      </c>
      <c r="I20" s="21">
        <v>915</v>
      </c>
      <c r="J20" s="30">
        <v>526.7533293</v>
      </c>
      <c r="K20" s="21">
        <v>130.64962020000002</v>
      </c>
      <c r="L20" s="22">
        <v>1995</v>
      </c>
      <c r="M20" s="7">
        <f t="shared" si="0"/>
        <v>3438.8134914293746</v>
      </c>
      <c r="O20" s="34">
        <f t="shared" si="1"/>
        <v>-212.58945807062537</v>
      </c>
    </row>
    <row r="21" spans="1:13" ht="18.75" customHeight="1">
      <c r="A21" s="62"/>
      <c r="B21" s="1"/>
      <c r="C21" s="6"/>
      <c r="D21" s="11"/>
      <c r="E21" s="14"/>
      <c r="F21" s="14"/>
      <c r="G21" s="14"/>
      <c r="H21" s="20"/>
      <c r="I21" s="21"/>
      <c r="J21" s="30"/>
      <c r="K21" s="10"/>
      <c r="L21" s="8"/>
      <c r="M21" s="7"/>
    </row>
    <row r="22" spans="1:13" ht="15">
      <c r="A22" s="62"/>
      <c r="B22" s="27" t="s">
        <v>10</v>
      </c>
      <c r="C22" s="9">
        <f aca="true" t="shared" si="2" ref="C22:M22">SUM(C3:C20)</f>
        <v>80599.22700405733</v>
      </c>
      <c r="D22" s="9">
        <f t="shared" si="2"/>
        <v>77900.36</v>
      </c>
      <c r="E22" s="9">
        <f t="shared" si="2"/>
        <v>224.16820715213152</v>
      </c>
      <c r="F22" s="9">
        <f t="shared" si="2"/>
        <v>0</v>
      </c>
      <c r="G22" s="9">
        <f t="shared" si="2"/>
        <v>540</v>
      </c>
      <c r="H22" s="9">
        <f t="shared" si="2"/>
        <v>972</v>
      </c>
      <c r="I22" s="9">
        <f t="shared" si="2"/>
        <v>16470</v>
      </c>
      <c r="J22" s="9">
        <f t="shared" si="2"/>
        <v>7239.471439200001</v>
      </c>
      <c r="K22" s="9">
        <f t="shared" si="2"/>
        <v>3021.9825163000005</v>
      </c>
      <c r="L22" s="9">
        <f t="shared" si="2"/>
        <v>35910</v>
      </c>
      <c r="M22" s="9">
        <f t="shared" si="2"/>
        <v>67076.48916670945</v>
      </c>
    </row>
    <row r="23" spans="1:13" ht="8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">
      <c r="A24" s="63" t="s">
        <v>22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1:13" ht="15" customHeight="1">
      <c r="A25" s="58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5" customHeight="1">
      <c r="A28" s="58" t="s">
        <v>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34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ht="15" customHeight="1">
      <c r="D30" s="19"/>
    </row>
    <row r="31" ht="15" customHeight="1">
      <c r="D31" s="19"/>
    </row>
    <row r="32" ht="15" customHeight="1">
      <c r="D32" s="19"/>
    </row>
    <row r="33" ht="15">
      <c r="D33" s="19"/>
    </row>
    <row r="34" ht="15">
      <c r="D34" s="19"/>
    </row>
  </sheetData>
  <sheetProtection/>
  <mergeCells count="6">
    <mergeCell ref="A25:M27"/>
    <mergeCell ref="A1:M1"/>
    <mergeCell ref="A23:M23"/>
    <mergeCell ref="A3:A22"/>
    <mergeCell ref="A24:M24"/>
    <mergeCell ref="A28:M29"/>
  </mergeCells>
  <printOptions/>
  <pageMargins left="0.07874015748031496" right="0" top="0.1968503937007874" bottom="0.1968503937007874" header="0" footer="0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1.28125" style="0" customWidth="1"/>
    <col min="5" max="5" width="10.421875" style="0" bestFit="1" customWidth="1"/>
    <col min="6" max="6" width="11.7109375" style="0" hidden="1" customWidth="1"/>
    <col min="7" max="7" width="11.140625" style="0" bestFit="1" customWidth="1"/>
    <col min="8" max="8" width="8.8515625" style="0" bestFit="1" customWidth="1"/>
    <col min="9" max="9" width="11.421875" style="0" bestFit="1" customWidth="1"/>
    <col min="10" max="10" width="11.140625" style="0" customWidth="1"/>
    <col min="11" max="11" width="10.421875" style="0" bestFit="1" customWidth="1"/>
    <col min="12" max="12" width="11.421875" style="0" bestFit="1" customWidth="1"/>
    <col min="13" max="13" width="15.57421875" style="0" customWidth="1"/>
    <col min="14" max="14" width="0.9921875" style="0" customWidth="1"/>
    <col min="15" max="15" width="17.421875" style="34" bestFit="1" customWidth="1"/>
    <col min="16" max="16" width="18.421875" style="0" bestFit="1" customWidth="1"/>
  </cols>
  <sheetData>
    <row r="1" spans="1:13" ht="1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21</v>
      </c>
      <c r="F2" s="4" t="s">
        <v>20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O2" s="47" t="s">
        <v>14</v>
      </c>
    </row>
    <row r="3" spans="1:18" ht="18.75" customHeight="1">
      <c r="A3" s="62" t="s">
        <v>4</v>
      </c>
      <c r="B3" s="27">
        <v>1</v>
      </c>
      <c r="C3" s="14">
        <v>3411.5242291700224</v>
      </c>
      <c r="D3" s="15">
        <v>3400</v>
      </c>
      <c r="E3" s="14"/>
      <c r="F3" s="14">
        <v>0</v>
      </c>
      <c r="G3" s="14">
        <v>30</v>
      </c>
      <c r="H3" s="21">
        <v>54</v>
      </c>
      <c r="I3" s="21">
        <v>915</v>
      </c>
      <c r="J3" s="21">
        <v>212.37482970000002</v>
      </c>
      <c r="K3" s="24">
        <v>0</v>
      </c>
      <c r="L3" s="23">
        <v>1995</v>
      </c>
      <c r="M3" s="7">
        <f>C3-D3+E3+H3+K3+L3+I3+J3+F3+G3</f>
        <v>3217.8990588700226</v>
      </c>
      <c r="O3" s="34">
        <f>C3-D3</f>
        <v>11.524229170022409</v>
      </c>
      <c r="R3" s="2"/>
    </row>
    <row r="4" spans="1:16" ht="18.75" customHeight="1">
      <c r="A4" s="62"/>
      <c r="B4" s="27">
        <v>2</v>
      </c>
      <c r="C4" s="14">
        <v>12447.665879524655</v>
      </c>
      <c r="D4" s="15">
        <f>3747+8700</f>
        <v>12447</v>
      </c>
      <c r="E4" s="14"/>
      <c r="F4" s="14">
        <v>0</v>
      </c>
      <c r="G4" s="14">
        <v>30</v>
      </c>
      <c r="H4" s="21">
        <v>54</v>
      </c>
      <c r="I4" s="21">
        <v>915</v>
      </c>
      <c r="J4" s="21">
        <v>878.9847539000001</v>
      </c>
      <c r="K4" s="24">
        <v>374.9076056</v>
      </c>
      <c r="L4" s="23">
        <v>1995</v>
      </c>
      <c r="M4" s="7">
        <f aca="true" t="shared" si="0" ref="M4:M20">C4-D4+E4+H4+K4+L4+I4+J4+F4+G4</f>
        <v>4248.5582390246545</v>
      </c>
      <c r="O4" s="34">
        <f aca="true" t="shared" si="1" ref="O4:O20">C4-D4</f>
        <v>0.6658795246548834</v>
      </c>
      <c r="P4" s="53" t="s">
        <v>15</v>
      </c>
    </row>
    <row r="5" spans="1:15" ht="18.75" customHeight="1">
      <c r="A5" s="62"/>
      <c r="B5" s="27">
        <v>3</v>
      </c>
      <c r="C5" s="14">
        <v>3765.659865527037</v>
      </c>
      <c r="D5" s="42">
        <v>3766</v>
      </c>
      <c r="E5" s="14"/>
      <c r="F5" s="14">
        <v>0</v>
      </c>
      <c r="G5" s="14">
        <v>30</v>
      </c>
      <c r="H5" s="21">
        <v>54</v>
      </c>
      <c r="I5" s="21">
        <v>915</v>
      </c>
      <c r="J5" s="21">
        <v>439.89082940000003</v>
      </c>
      <c r="K5" s="24">
        <v>45.44334630000001</v>
      </c>
      <c r="L5" s="23">
        <v>1995</v>
      </c>
      <c r="M5" s="7">
        <f t="shared" si="0"/>
        <v>3478.994041227037</v>
      </c>
      <c r="O5" s="34">
        <f t="shared" si="1"/>
        <v>-0.3401344729632001</v>
      </c>
    </row>
    <row r="6" spans="1:15" ht="18.75" customHeight="1">
      <c r="A6" s="62"/>
      <c r="B6" s="27">
        <v>4</v>
      </c>
      <c r="C6" s="14">
        <v>3548.878924367083</v>
      </c>
      <c r="D6" s="38">
        <v>3548.88</v>
      </c>
      <c r="E6" s="14"/>
      <c r="F6" s="14">
        <v>0</v>
      </c>
      <c r="G6" s="14">
        <v>30</v>
      </c>
      <c r="H6" s="21">
        <v>54</v>
      </c>
      <c r="I6" s="21">
        <v>915</v>
      </c>
      <c r="J6" s="21">
        <v>118.34019560000002</v>
      </c>
      <c r="K6" s="24">
        <v>181.77338410000004</v>
      </c>
      <c r="L6" s="23">
        <v>1995</v>
      </c>
      <c r="M6" s="7">
        <f t="shared" si="0"/>
        <v>3294.112504067083</v>
      </c>
      <c r="O6" s="34">
        <f t="shared" si="1"/>
        <v>-0.0010756329170362733</v>
      </c>
    </row>
    <row r="7" spans="1:18" ht="18.75" customHeight="1">
      <c r="A7" s="62"/>
      <c r="B7" s="27">
        <v>5</v>
      </c>
      <c r="C7" s="14">
        <v>8189.0512097598</v>
      </c>
      <c r="D7" s="43">
        <f>3800+4400</f>
        <v>8200</v>
      </c>
      <c r="E7" s="14"/>
      <c r="F7" s="14">
        <v>0</v>
      </c>
      <c r="G7" s="14">
        <v>30</v>
      </c>
      <c r="H7" s="21">
        <v>54</v>
      </c>
      <c r="I7" s="21">
        <v>915</v>
      </c>
      <c r="J7" s="21">
        <v>413.59300730000007</v>
      </c>
      <c r="K7" s="24">
        <v>329.46425930000004</v>
      </c>
      <c r="L7" s="23">
        <v>1995</v>
      </c>
      <c r="M7" s="7">
        <f t="shared" si="0"/>
        <v>3726.1084763598</v>
      </c>
      <c r="O7" s="34">
        <f t="shared" si="1"/>
        <v>-10.948790240199742</v>
      </c>
      <c r="P7" s="31"/>
      <c r="R7" s="2"/>
    </row>
    <row r="8" spans="1:15" ht="18.75" customHeight="1">
      <c r="A8" s="62"/>
      <c r="B8" s="27">
        <v>6</v>
      </c>
      <c r="C8" s="14">
        <v>3566.821798017751</v>
      </c>
      <c r="D8" s="42">
        <v>3500</v>
      </c>
      <c r="E8" s="14"/>
      <c r="F8" s="14">
        <v>0</v>
      </c>
      <c r="G8" s="14">
        <v>30</v>
      </c>
      <c r="H8" s="21">
        <v>54</v>
      </c>
      <c r="I8" s="21">
        <v>915</v>
      </c>
      <c r="J8" s="21">
        <v>160.5760904</v>
      </c>
      <c r="K8" s="24">
        <v>198.8146391</v>
      </c>
      <c r="L8" s="23">
        <v>1995</v>
      </c>
      <c r="M8" s="7">
        <f t="shared" si="0"/>
        <v>3420.212527517751</v>
      </c>
      <c r="O8" s="34">
        <f t="shared" si="1"/>
        <v>66.82179801775101</v>
      </c>
    </row>
    <row r="9" spans="1:15" ht="18.75" customHeight="1" thickBot="1">
      <c r="A9" s="62"/>
      <c r="B9" s="27">
        <v>7</v>
      </c>
      <c r="C9" s="14">
        <v>3913.456306461116</v>
      </c>
      <c r="D9" s="44">
        <v>3913</v>
      </c>
      <c r="E9" s="14"/>
      <c r="F9" s="14">
        <v>0</v>
      </c>
      <c r="G9" s="14">
        <v>30</v>
      </c>
      <c r="H9" s="21">
        <v>54</v>
      </c>
      <c r="I9" s="21">
        <v>915</v>
      </c>
      <c r="J9" s="21">
        <v>295.25281170000005</v>
      </c>
      <c r="K9" s="24">
        <v>136.3300378</v>
      </c>
      <c r="L9" s="23">
        <v>1995</v>
      </c>
      <c r="M9" s="7">
        <f t="shared" si="0"/>
        <v>3426.039155961116</v>
      </c>
      <c r="O9" s="34">
        <f t="shared" si="1"/>
        <v>0.45630646111612805</v>
      </c>
    </row>
    <row r="10" spans="1:16" ht="18.75" customHeight="1" thickBot="1">
      <c r="A10" s="62"/>
      <c r="B10" s="27">
        <v>8</v>
      </c>
      <c r="C10" s="14">
        <v>16289.675956142017</v>
      </c>
      <c r="D10" s="52"/>
      <c r="E10" s="14">
        <f>(C10-D10)*0.07</f>
        <v>1140.2773169299412</v>
      </c>
      <c r="F10" s="14">
        <v>0</v>
      </c>
      <c r="G10" s="14">
        <v>30</v>
      </c>
      <c r="H10" s="21">
        <v>54</v>
      </c>
      <c r="I10" s="21">
        <v>915</v>
      </c>
      <c r="J10" s="21">
        <v>502.84621970000006</v>
      </c>
      <c r="K10" s="24">
        <v>193.1342204</v>
      </c>
      <c r="L10" s="23">
        <v>1995</v>
      </c>
      <c r="M10" s="7">
        <f t="shared" si="0"/>
        <v>21119.93371317196</v>
      </c>
      <c r="O10" s="34">
        <f t="shared" si="1"/>
        <v>16289.675956142017</v>
      </c>
      <c r="P10" s="31"/>
    </row>
    <row r="11" spans="1:15" ht="18.75" customHeight="1">
      <c r="A11" s="62"/>
      <c r="B11" s="27">
        <v>9</v>
      </c>
      <c r="C11" s="14">
        <v>3748.0170433433673</v>
      </c>
      <c r="D11" s="44">
        <v>3749</v>
      </c>
      <c r="E11" s="14"/>
      <c r="F11" s="14">
        <v>0</v>
      </c>
      <c r="G11" s="14">
        <v>30</v>
      </c>
      <c r="H11" s="21">
        <v>54</v>
      </c>
      <c r="I11" s="21">
        <v>915</v>
      </c>
      <c r="J11" s="21">
        <v>307.6048184</v>
      </c>
      <c r="K11" s="24">
        <v>306.74258560000004</v>
      </c>
      <c r="L11" s="23">
        <v>1995</v>
      </c>
      <c r="M11" s="7">
        <f t="shared" si="0"/>
        <v>3607.3644473433674</v>
      </c>
      <c r="O11" s="34">
        <f t="shared" si="1"/>
        <v>-0.982956656632723</v>
      </c>
    </row>
    <row r="12" spans="1:15" ht="18.75" customHeight="1">
      <c r="A12" s="62"/>
      <c r="B12" s="27">
        <v>10</v>
      </c>
      <c r="C12" s="14">
        <v>3843.7690116334556</v>
      </c>
      <c r="D12" s="44">
        <v>3843</v>
      </c>
      <c r="E12" s="14"/>
      <c r="F12" s="14">
        <v>0</v>
      </c>
      <c r="G12" s="14">
        <v>30</v>
      </c>
      <c r="H12" s="21">
        <v>54</v>
      </c>
      <c r="I12" s="21">
        <v>915</v>
      </c>
      <c r="J12" s="21">
        <v>355.8174906</v>
      </c>
      <c r="K12" s="24">
        <v>340.82509560000005</v>
      </c>
      <c r="L12" s="23">
        <v>1995</v>
      </c>
      <c r="M12" s="7">
        <f t="shared" si="0"/>
        <v>3691.4115978334557</v>
      </c>
      <c r="O12" s="34">
        <f t="shared" si="1"/>
        <v>0.7690116334556478</v>
      </c>
    </row>
    <row r="13" spans="1:15" ht="18.75" customHeight="1">
      <c r="A13" s="62"/>
      <c r="B13" s="27">
        <v>11</v>
      </c>
      <c r="C13" s="14">
        <v>3712.0168695330403</v>
      </c>
      <c r="D13" s="38">
        <v>3713</v>
      </c>
      <c r="E13" s="14"/>
      <c r="F13" s="14">
        <v>0</v>
      </c>
      <c r="G13" s="14">
        <v>30</v>
      </c>
      <c r="H13" s="21">
        <v>54</v>
      </c>
      <c r="I13" s="21">
        <v>915</v>
      </c>
      <c r="J13" s="21">
        <v>403.23326010000005</v>
      </c>
      <c r="K13" s="24">
        <v>232.89714910000004</v>
      </c>
      <c r="L13" s="23">
        <v>1995</v>
      </c>
      <c r="M13" s="7">
        <f t="shared" si="0"/>
        <v>3629.1472787330404</v>
      </c>
      <c r="O13" s="34">
        <f t="shared" si="1"/>
        <v>-0.9831304669596648</v>
      </c>
    </row>
    <row r="14" spans="1:15" ht="18.75" customHeight="1">
      <c r="A14" s="62"/>
      <c r="B14" s="27">
        <v>12</v>
      </c>
      <c r="C14" s="14">
        <v>3682.478808753234</v>
      </c>
      <c r="D14" s="38">
        <v>3682.5</v>
      </c>
      <c r="E14" s="14"/>
      <c r="F14" s="14">
        <v>0</v>
      </c>
      <c r="G14" s="14">
        <v>30</v>
      </c>
      <c r="H14" s="21">
        <v>54</v>
      </c>
      <c r="I14" s="21">
        <v>915</v>
      </c>
      <c r="J14" s="21">
        <v>299.6357815</v>
      </c>
      <c r="K14" s="24">
        <v>170.41254780000003</v>
      </c>
      <c r="L14" s="23">
        <v>1995</v>
      </c>
      <c r="M14" s="7">
        <f t="shared" si="0"/>
        <v>3464.027138053234</v>
      </c>
      <c r="O14" s="34">
        <f t="shared" si="1"/>
        <v>-0.021191246766193217</v>
      </c>
    </row>
    <row r="15" spans="1:15" ht="18.75" customHeight="1">
      <c r="A15" s="62"/>
      <c r="B15" s="27">
        <v>13</v>
      </c>
      <c r="C15" s="14">
        <v>4412.37133995</v>
      </c>
      <c r="D15" s="42">
        <v>4420</v>
      </c>
      <c r="E15" s="14"/>
      <c r="F15" s="14">
        <v>0</v>
      </c>
      <c r="G15" s="14">
        <v>30</v>
      </c>
      <c r="H15" s="21">
        <v>54</v>
      </c>
      <c r="I15" s="21">
        <v>915</v>
      </c>
      <c r="J15" s="21">
        <v>1059.4834371</v>
      </c>
      <c r="K15" s="24">
        <v>266.97965800000003</v>
      </c>
      <c r="L15" s="23">
        <v>1995</v>
      </c>
      <c r="M15" s="7">
        <f t="shared" si="0"/>
        <v>4312.83443505</v>
      </c>
      <c r="O15" s="34">
        <f t="shared" si="1"/>
        <v>-7.62866004999978</v>
      </c>
    </row>
    <row r="16" spans="1:15" ht="18.75" customHeight="1">
      <c r="A16" s="62"/>
      <c r="B16" s="27">
        <v>14</v>
      </c>
      <c r="C16" s="14">
        <v>3516.358903442173</v>
      </c>
      <c r="D16" s="38">
        <v>3550</v>
      </c>
      <c r="E16" s="14"/>
      <c r="F16" s="14">
        <v>0</v>
      </c>
      <c r="G16" s="14">
        <v>30</v>
      </c>
      <c r="H16" s="21">
        <v>54</v>
      </c>
      <c r="I16" s="21">
        <v>915</v>
      </c>
      <c r="J16" s="21">
        <v>251.42310930000002</v>
      </c>
      <c r="K16" s="24">
        <v>85.20627390000001</v>
      </c>
      <c r="L16" s="23">
        <v>1995</v>
      </c>
      <c r="M16" s="7">
        <f t="shared" si="0"/>
        <v>3296.9882866421726</v>
      </c>
      <c r="O16" s="34">
        <f t="shared" si="1"/>
        <v>-33.64109655782704</v>
      </c>
    </row>
    <row r="17" spans="1:15" ht="18.75" customHeight="1">
      <c r="A17" s="62"/>
      <c r="B17" s="27">
        <v>15</v>
      </c>
      <c r="C17" s="16">
        <v>3405.6463228392267</v>
      </c>
      <c r="D17" s="33"/>
      <c r="E17" s="14">
        <f>(C17-D17)*0.07</f>
        <v>238.39524259874588</v>
      </c>
      <c r="F17" s="14">
        <v>0</v>
      </c>
      <c r="G17" s="14">
        <v>30</v>
      </c>
      <c r="H17" s="21">
        <v>54</v>
      </c>
      <c r="I17" s="21">
        <v>915</v>
      </c>
      <c r="J17" s="21">
        <v>78.89346410000002</v>
      </c>
      <c r="K17" s="24">
        <v>102.2475289</v>
      </c>
      <c r="L17" s="23">
        <v>1995</v>
      </c>
      <c r="M17" s="7">
        <f t="shared" si="0"/>
        <v>6819.182558437972</v>
      </c>
      <c r="N17" s="2"/>
      <c r="O17" s="34">
        <f t="shared" si="1"/>
        <v>3405.6463228392267</v>
      </c>
    </row>
    <row r="18" spans="1:15" ht="18.75" customHeight="1">
      <c r="A18" s="62"/>
      <c r="B18" s="27">
        <v>16</v>
      </c>
      <c r="C18" s="14">
        <v>3591.55933021</v>
      </c>
      <c r="D18" s="43">
        <v>3500</v>
      </c>
      <c r="E18" s="14"/>
      <c r="F18" s="14">
        <v>0</v>
      </c>
      <c r="G18" s="14">
        <v>30</v>
      </c>
      <c r="H18" s="21">
        <v>54</v>
      </c>
      <c r="I18" s="21">
        <v>915</v>
      </c>
      <c r="J18" s="21">
        <v>151.4116978</v>
      </c>
      <c r="K18" s="24">
        <v>238.57756670000003</v>
      </c>
      <c r="L18" s="23">
        <v>1995</v>
      </c>
      <c r="M18" s="7">
        <f t="shared" si="0"/>
        <v>3475.5485947100005</v>
      </c>
      <c r="O18" s="34">
        <f t="shared" si="1"/>
        <v>91.5593302100001</v>
      </c>
    </row>
    <row r="19" spans="1:16" ht="18.75" customHeight="1">
      <c r="A19" s="62"/>
      <c r="B19" s="27">
        <v>17</v>
      </c>
      <c r="C19" s="17">
        <v>4376.304619109999</v>
      </c>
      <c r="D19" s="43">
        <v>4976.3</v>
      </c>
      <c r="E19" s="14"/>
      <c r="F19" s="14">
        <v>0</v>
      </c>
      <c r="G19" s="14">
        <v>30</v>
      </c>
      <c r="H19" s="21">
        <v>54</v>
      </c>
      <c r="I19" s="21">
        <v>915</v>
      </c>
      <c r="J19" s="21">
        <v>811.2479419</v>
      </c>
      <c r="K19" s="24">
        <v>272.6600767</v>
      </c>
      <c r="L19" s="23">
        <v>1995</v>
      </c>
      <c r="M19" s="7">
        <f t="shared" si="0"/>
        <v>3477.912637709999</v>
      </c>
      <c r="O19" s="34">
        <f t="shared" si="1"/>
        <v>-599.9953808900009</v>
      </c>
      <c r="P19" s="2"/>
    </row>
    <row r="20" spans="1:15" ht="18" customHeight="1">
      <c r="A20" s="62"/>
      <c r="B20" s="27">
        <v>18</v>
      </c>
      <c r="C20" s="14">
        <v>3314.9834013094683</v>
      </c>
      <c r="D20" s="17"/>
      <c r="E20" s="14"/>
      <c r="F20" s="14">
        <v>0</v>
      </c>
      <c r="G20" s="14">
        <v>30</v>
      </c>
      <c r="H20" s="21">
        <v>54</v>
      </c>
      <c r="I20" s="21">
        <v>915</v>
      </c>
      <c r="J20" s="21">
        <v>134.27826940000003</v>
      </c>
      <c r="K20" s="24">
        <v>124.96920150000001</v>
      </c>
      <c r="L20" s="23">
        <v>1995</v>
      </c>
      <c r="M20" s="7">
        <f t="shared" si="0"/>
        <v>6568.230872209468</v>
      </c>
      <c r="O20" s="34">
        <f t="shared" si="1"/>
        <v>3314.9834013094683</v>
      </c>
    </row>
    <row r="21" spans="1:13" ht="15">
      <c r="A21" s="62"/>
      <c r="B21" s="27" t="s">
        <v>10</v>
      </c>
      <c r="C21" s="9">
        <f>SUM(C3:C20)</f>
        <v>92736.23981909345</v>
      </c>
      <c r="D21" s="9">
        <f aca="true" t="shared" si="2" ref="D21:M21">SUM(D3:D20)</f>
        <v>70208.68000000001</v>
      </c>
      <c r="E21" s="9">
        <f t="shared" si="2"/>
        <v>1378.672559528687</v>
      </c>
      <c r="F21" s="9">
        <f t="shared" si="2"/>
        <v>0</v>
      </c>
      <c r="G21" s="9">
        <f t="shared" si="2"/>
        <v>540</v>
      </c>
      <c r="H21" s="9">
        <f t="shared" si="2"/>
        <v>972</v>
      </c>
      <c r="I21" s="9">
        <f t="shared" si="2"/>
        <v>16470</v>
      </c>
      <c r="J21" s="9">
        <f t="shared" si="2"/>
        <v>6874.8880079</v>
      </c>
      <c r="K21" s="9">
        <f>SUM(K3:K20)</f>
        <v>3601.3851764</v>
      </c>
      <c r="L21" s="9">
        <f t="shared" si="2"/>
        <v>35910</v>
      </c>
      <c r="M21" s="9">
        <f t="shared" si="2"/>
        <v>88274.50556292213</v>
      </c>
    </row>
    <row r="22" spans="1:13" ht="8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">
      <c r="A23" s="63" t="s">
        <v>22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5" customHeight="1">
      <c r="A24" s="58" t="s">
        <v>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" customHeight="1">
      <c r="A27" s="58" t="s">
        <v>25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28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ht="15" customHeight="1">
      <c r="D29" s="19"/>
    </row>
    <row r="30" ht="15" customHeight="1">
      <c r="D30" s="19"/>
    </row>
    <row r="31" ht="15" customHeight="1">
      <c r="D31" s="19"/>
    </row>
    <row r="32" ht="15">
      <c r="D32" s="19"/>
    </row>
    <row r="33" ht="15">
      <c r="D33" s="19"/>
    </row>
  </sheetData>
  <sheetProtection/>
  <mergeCells count="6">
    <mergeCell ref="A24:M26"/>
    <mergeCell ref="A1:M1"/>
    <mergeCell ref="A22:M22"/>
    <mergeCell ref="A3:A21"/>
    <mergeCell ref="A23:M23"/>
    <mergeCell ref="A27:M28"/>
  </mergeCells>
  <printOptions/>
  <pageMargins left="0.3937007874015748" right="0" top="0.35433070866141736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00390625" style="0" bestFit="1" customWidth="1"/>
    <col min="4" max="4" width="11.421875" style="0" bestFit="1" customWidth="1"/>
    <col min="5" max="5" width="10.421875" style="0" bestFit="1" customWidth="1"/>
    <col min="6" max="6" width="11.421875" style="0" hidden="1" customWidth="1"/>
    <col min="7" max="7" width="11.140625" style="0" bestFit="1" customWidth="1"/>
    <col min="8" max="8" width="8.8515625" style="0" bestFit="1" customWidth="1"/>
    <col min="9" max="9" width="11.57421875" style="0" customWidth="1"/>
    <col min="10" max="10" width="10.421875" style="0" customWidth="1"/>
    <col min="11" max="11" width="10.421875" style="0" bestFit="1" customWidth="1"/>
    <col min="12" max="12" width="11.421875" style="0" customWidth="1"/>
    <col min="13" max="13" width="15.421875" style="0" customWidth="1"/>
    <col min="14" max="14" width="18.00390625" style="34" customWidth="1"/>
    <col min="15" max="15" width="9.140625" style="0" customWidth="1"/>
    <col min="16" max="16" width="23.140625" style="0" customWidth="1"/>
  </cols>
  <sheetData>
    <row r="1" spans="1:13" ht="1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21</v>
      </c>
      <c r="F2" s="4" t="s">
        <v>20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N2" s="47" t="s">
        <v>14</v>
      </c>
    </row>
    <row r="3" spans="1:17" ht="18.75" customHeight="1">
      <c r="A3" s="62" t="s">
        <v>5</v>
      </c>
      <c r="B3" s="27">
        <v>19</v>
      </c>
      <c r="C3" s="14">
        <v>3729.4128508640283</v>
      </c>
      <c r="D3" s="14">
        <v>3729</v>
      </c>
      <c r="E3" s="56">
        <f>(C3-D3)*0.07</f>
        <v>0.02889956048198201</v>
      </c>
      <c r="F3" s="14">
        <v>0</v>
      </c>
      <c r="G3" s="14">
        <v>30</v>
      </c>
      <c r="H3" s="21">
        <v>54</v>
      </c>
      <c r="I3" s="21">
        <v>915</v>
      </c>
      <c r="J3" s="30">
        <v>548.2697286</v>
      </c>
      <c r="K3" s="21">
        <v>0</v>
      </c>
      <c r="L3" s="23">
        <v>1995</v>
      </c>
      <c r="M3" s="7">
        <f>C3-D3+E3+H3+K3+L3+I3+J3+F3+G3</f>
        <v>3542.7114790245105</v>
      </c>
      <c r="N3" s="34">
        <f>C3-D3</f>
        <v>0.4128508640283144</v>
      </c>
      <c r="O3" s="2"/>
      <c r="P3" s="32"/>
      <c r="Q3" s="2"/>
    </row>
    <row r="4" spans="1:16" ht="18.75" customHeight="1">
      <c r="A4" s="62"/>
      <c r="B4" s="27">
        <v>20</v>
      </c>
      <c r="C4" s="14">
        <v>4392.436412679851</v>
      </c>
      <c r="D4" s="25">
        <v>4392.44</v>
      </c>
      <c r="E4" s="14"/>
      <c r="F4" s="14">
        <v>0</v>
      </c>
      <c r="G4" s="14">
        <v>30</v>
      </c>
      <c r="H4" s="21">
        <v>54</v>
      </c>
      <c r="I4" s="21">
        <v>915</v>
      </c>
      <c r="J4" s="30">
        <v>799.6928379</v>
      </c>
      <c r="K4" s="21">
        <v>335.14467690000004</v>
      </c>
      <c r="L4" s="23">
        <v>1995</v>
      </c>
      <c r="M4" s="7">
        <f aca="true" t="shared" si="0" ref="M4:M20">C4-D4+E4+H4+K4+L4+I4+J4+F4+G4</f>
        <v>4128.833927479851</v>
      </c>
      <c r="N4" s="34">
        <f aca="true" t="shared" si="1" ref="N4:N21">C4-D4</f>
        <v>-0.0035873201486538164</v>
      </c>
      <c r="O4" s="2"/>
      <c r="P4" s="32"/>
    </row>
    <row r="5" spans="1:16" ht="18.75" customHeight="1">
      <c r="A5" s="62"/>
      <c r="B5" s="27">
        <v>21</v>
      </c>
      <c r="C5" s="14">
        <v>4154.11987827057</v>
      </c>
      <c r="D5" s="25">
        <v>4155</v>
      </c>
      <c r="E5" s="14"/>
      <c r="F5" s="14">
        <v>0</v>
      </c>
      <c r="G5" s="14">
        <v>30</v>
      </c>
      <c r="H5" s="21">
        <v>54</v>
      </c>
      <c r="I5" s="21">
        <v>915</v>
      </c>
      <c r="J5" s="30">
        <v>694.1031009000001</v>
      </c>
      <c r="K5" s="21">
        <v>244.25798540000002</v>
      </c>
      <c r="L5" s="23">
        <v>1995</v>
      </c>
      <c r="M5" s="7">
        <f t="shared" si="0"/>
        <v>3931.48096457057</v>
      </c>
      <c r="N5" s="34">
        <f t="shared" si="1"/>
        <v>-0.8801217294303569</v>
      </c>
      <c r="O5" s="2"/>
      <c r="P5" s="32"/>
    </row>
    <row r="6" spans="1:15" ht="18.75" customHeight="1">
      <c r="A6" s="62"/>
      <c r="B6" s="27">
        <v>22</v>
      </c>
      <c r="C6" s="14">
        <v>3732.561235918539</v>
      </c>
      <c r="D6" s="25">
        <v>3735</v>
      </c>
      <c r="E6" s="14"/>
      <c r="F6" s="14">
        <v>0</v>
      </c>
      <c r="G6" s="14">
        <v>30</v>
      </c>
      <c r="H6" s="21">
        <v>54</v>
      </c>
      <c r="I6" s="21">
        <v>915</v>
      </c>
      <c r="J6" s="30">
        <v>584.9272979</v>
      </c>
      <c r="K6" s="21">
        <v>17.041255000000003</v>
      </c>
      <c r="L6" s="23">
        <v>1995</v>
      </c>
      <c r="M6" s="7">
        <f t="shared" si="0"/>
        <v>3593.5297888185387</v>
      </c>
      <c r="N6" s="34">
        <f t="shared" si="1"/>
        <v>-2.4387640814611586</v>
      </c>
      <c r="O6" s="2"/>
    </row>
    <row r="7" spans="1:16" ht="18.75" customHeight="1">
      <c r="A7" s="62"/>
      <c r="B7" s="27">
        <v>23</v>
      </c>
      <c r="C7" s="14">
        <v>-842.1836637589757</v>
      </c>
      <c r="D7" s="35">
        <v>3500</v>
      </c>
      <c r="E7" s="14"/>
      <c r="F7" s="14">
        <v>0</v>
      </c>
      <c r="G7" s="14">
        <v>30</v>
      </c>
      <c r="H7" s="21">
        <v>54</v>
      </c>
      <c r="I7" s="21">
        <v>915</v>
      </c>
      <c r="J7" s="30">
        <v>51.001835500000006</v>
      </c>
      <c r="K7" s="21">
        <v>0</v>
      </c>
      <c r="L7" s="23">
        <v>1995</v>
      </c>
      <c r="M7" s="7">
        <f t="shared" si="0"/>
        <v>-1297.1818282589759</v>
      </c>
      <c r="N7" s="34">
        <f t="shared" si="1"/>
        <v>-4342.183663758976</v>
      </c>
      <c r="O7" s="2"/>
      <c r="P7" s="32"/>
    </row>
    <row r="8" spans="1:16" ht="18.75" customHeight="1">
      <c r="A8" s="62"/>
      <c r="B8" s="27">
        <v>24</v>
      </c>
      <c r="C8" s="14">
        <v>1548.777179066832</v>
      </c>
      <c r="D8" s="15">
        <v>10000</v>
      </c>
      <c r="E8" s="14"/>
      <c r="F8" s="14">
        <v>0</v>
      </c>
      <c r="G8" s="14">
        <v>30</v>
      </c>
      <c r="H8" s="21">
        <v>54</v>
      </c>
      <c r="I8" s="21">
        <v>915</v>
      </c>
      <c r="J8" s="30">
        <v>83.67488580000001</v>
      </c>
      <c r="K8" s="21">
        <v>0</v>
      </c>
      <c r="L8" s="23">
        <v>1995</v>
      </c>
      <c r="M8" s="7">
        <f t="shared" si="0"/>
        <v>-5373.547935133168</v>
      </c>
      <c r="N8" s="34">
        <f t="shared" si="1"/>
        <v>-8451.222820933168</v>
      </c>
      <c r="O8" s="2"/>
      <c r="P8" s="32"/>
    </row>
    <row r="9" spans="1:22" ht="18.75" customHeight="1">
      <c r="A9" s="62"/>
      <c r="B9" s="27">
        <v>25</v>
      </c>
      <c r="C9" s="14">
        <v>3704.60540327</v>
      </c>
      <c r="D9" s="17">
        <f>3500+200</f>
        <v>3700</v>
      </c>
      <c r="E9" s="14"/>
      <c r="F9" s="14">
        <v>0</v>
      </c>
      <c r="G9" s="14">
        <v>30</v>
      </c>
      <c r="H9" s="21">
        <v>54</v>
      </c>
      <c r="I9" s="21">
        <v>915</v>
      </c>
      <c r="J9" s="30">
        <v>333.5041886</v>
      </c>
      <c r="K9" s="21">
        <v>187.4538028</v>
      </c>
      <c r="L9" s="23">
        <v>1995</v>
      </c>
      <c r="M9" s="7">
        <f t="shared" si="0"/>
        <v>3519.56339467</v>
      </c>
      <c r="N9" s="34">
        <f t="shared" si="1"/>
        <v>4.605403269999897</v>
      </c>
      <c r="O9" s="2"/>
      <c r="P9" s="32"/>
      <c r="R9" s="2"/>
      <c r="V9" s="2"/>
    </row>
    <row r="10" spans="1:16" ht="18.75" customHeight="1">
      <c r="A10" s="62"/>
      <c r="B10" s="27">
        <v>26</v>
      </c>
      <c r="C10" s="14">
        <v>3628.222755527289</v>
      </c>
      <c r="D10" s="15">
        <v>3630</v>
      </c>
      <c r="E10" s="14"/>
      <c r="F10" s="14">
        <v>0</v>
      </c>
      <c r="G10" s="14">
        <v>30</v>
      </c>
      <c r="H10" s="21">
        <v>54</v>
      </c>
      <c r="I10" s="21">
        <v>915</v>
      </c>
      <c r="J10" s="30">
        <v>282.5023531</v>
      </c>
      <c r="K10" s="21">
        <v>124.96920150000001</v>
      </c>
      <c r="L10" s="23">
        <v>1995</v>
      </c>
      <c r="M10" s="7">
        <f t="shared" si="0"/>
        <v>3399.694310127289</v>
      </c>
      <c r="N10" s="34">
        <f t="shared" si="1"/>
        <v>-1.7772444727111179</v>
      </c>
      <c r="O10" s="2"/>
      <c r="P10" s="32"/>
    </row>
    <row r="11" spans="1:16" ht="18.75" customHeight="1">
      <c r="A11" s="62"/>
      <c r="B11" s="27">
        <v>27</v>
      </c>
      <c r="C11" s="14">
        <v>3323.7214795835207</v>
      </c>
      <c r="D11" s="15">
        <v>3324</v>
      </c>
      <c r="E11" s="14"/>
      <c r="F11" s="14">
        <v>0</v>
      </c>
      <c r="G11" s="14">
        <v>30</v>
      </c>
      <c r="H11" s="21">
        <v>54</v>
      </c>
      <c r="I11" s="21">
        <v>915</v>
      </c>
      <c r="J11" s="30">
        <v>160.17763850000003</v>
      </c>
      <c r="K11" s="21">
        <v>62.48460130000001</v>
      </c>
      <c r="L11" s="23">
        <v>1995</v>
      </c>
      <c r="M11" s="7">
        <f t="shared" si="0"/>
        <v>3216.3837193835207</v>
      </c>
      <c r="N11" s="34">
        <f t="shared" si="1"/>
        <v>-0.2785204164792958</v>
      </c>
      <c r="O11" s="2"/>
      <c r="P11" s="32"/>
    </row>
    <row r="12" spans="1:16" ht="18.75" customHeight="1">
      <c r="A12" s="62"/>
      <c r="B12" s="27">
        <v>28</v>
      </c>
      <c r="C12" s="14">
        <v>3952.7251429535954</v>
      </c>
      <c r="D12" s="25">
        <v>2474</v>
      </c>
      <c r="E12" s="14"/>
      <c r="F12" s="14">
        <v>0</v>
      </c>
      <c r="G12" s="14">
        <v>30</v>
      </c>
      <c r="H12" s="21">
        <v>54</v>
      </c>
      <c r="I12" s="21">
        <v>915</v>
      </c>
      <c r="J12" s="30">
        <v>402.4363563</v>
      </c>
      <c r="K12" s="21">
        <v>0</v>
      </c>
      <c r="L12" s="23">
        <v>1995</v>
      </c>
      <c r="M12" s="7">
        <f t="shared" si="0"/>
        <v>4875.161499253595</v>
      </c>
      <c r="N12" s="34">
        <f t="shared" si="1"/>
        <v>1478.7251429535954</v>
      </c>
      <c r="O12" s="2"/>
      <c r="P12" s="32"/>
    </row>
    <row r="13" spans="1:16" ht="18.75" customHeight="1">
      <c r="A13" s="62"/>
      <c r="B13" s="27">
        <v>29</v>
      </c>
      <c r="C13" s="14">
        <v>4261.580790963499</v>
      </c>
      <c r="D13" s="25">
        <v>4261.58</v>
      </c>
      <c r="E13" s="14"/>
      <c r="F13" s="14">
        <v>0</v>
      </c>
      <c r="G13" s="14">
        <v>30</v>
      </c>
      <c r="H13" s="21">
        <v>54</v>
      </c>
      <c r="I13" s="21">
        <v>915</v>
      </c>
      <c r="J13" s="30">
        <v>510.41680470000006</v>
      </c>
      <c r="K13" s="21">
        <v>533.9593160000001</v>
      </c>
      <c r="L13" s="23">
        <v>1995</v>
      </c>
      <c r="M13" s="7">
        <f t="shared" si="0"/>
        <v>4038.3769116634985</v>
      </c>
      <c r="N13" s="34">
        <f t="shared" si="1"/>
        <v>0.0007909634987299796</v>
      </c>
      <c r="O13" s="2"/>
      <c r="P13" s="32"/>
    </row>
    <row r="14" spans="1:18" ht="18.75" customHeight="1">
      <c r="A14" s="62"/>
      <c r="B14" s="27">
        <v>30</v>
      </c>
      <c r="C14" s="14">
        <v>3947.8018649099995</v>
      </c>
      <c r="D14" s="15">
        <v>3947.8</v>
      </c>
      <c r="E14" s="14"/>
      <c r="F14" s="14">
        <v>0</v>
      </c>
      <c r="G14" s="14">
        <v>30</v>
      </c>
      <c r="H14" s="21">
        <v>54</v>
      </c>
      <c r="I14" s="21">
        <v>915</v>
      </c>
      <c r="J14" s="30">
        <v>241.86026590000003</v>
      </c>
      <c r="K14" s="21">
        <v>329.46425930000004</v>
      </c>
      <c r="L14" s="23">
        <v>1995</v>
      </c>
      <c r="M14" s="7">
        <f t="shared" si="0"/>
        <v>3565.326390109999</v>
      </c>
      <c r="N14" s="34">
        <f t="shared" si="1"/>
        <v>0.0018649099993126583</v>
      </c>
      <c r="O14" s="2"/>
      <c r="P14" s="32"/>
      <c r="R14" s="2"/>
    </row>
    <row r="15" spans="1:16" ht="18.75" customHeight="1">
      <c r="A15" s="62"/>
      <c r="B15" s="27">
        <v>31</v>
      </c>
      <c r="C15" s="14">
        <v>4672.7345542699995</v>
      </c>
      <c r="D15" s="25">
        <v>4657.2</v>
      </c>
      <c r="E15" s="14"/>
      <c r="F15" s="14">
        <v>0</v>
      </c>
      <c r="G15" s="14">
        <v>30</v>
      </c>
      <c r="H15" s="21">
        <v>54</v>
      </c>
      <c r="I15" s="21">
        <v>915</v>
      </c>
      <c r="J15" s="30">
        <v>330.7150253</v>
      </c>
      <c r="K15" s="21">
        <v>499.87680710000006</v>
      </c>
      <c r="L15" s="23">
        <v>1995</v>
      </c>
      <c r="M15" s="7">
        <f t="shared" si="0"/>
        <v>3840.1263866699996</v>
      </c>
      <c r="N15" s="34">
        <f t="shared" si="1"/>
        <v>15.534554269999717</v>
      </c>
      <c r="O15" s="2"/>
      <c r="P15" s="32"/>
    </row>
    <row r="16" spans="1:16" ht="18.75" customHeight="1">
      <c r="A16" s="62"/>
      <c r="B16" s="27">
        <v>32</v>
      </c>
      <c r="C16" s="14">
        <v>-86.24814360999846</v>
      </c>
      <c r="D16" s="25">
        <v>3300</v>
      </c>
      <c r="E16" s="14"/>
      <c r="F16" s="14">
        <v>0</v>
      </c>
      <c r="G16" s="14">
        <v>30</v>
      </c>
      <c r="H16" s="21">
        <v>54</v>
      </c>
      <c r="I16" s="21">
        <v>915</v>
      </c>
      <c r="J16" s="30">
        <v>227.51599970000004</v>
      </c>
      <c r="K16" s="21">
        <v>153.37129280000002</v>
      </c>
      <c r="L16" s="23">
        <v>1995</v>
      </c>
      <c r="M16" s="7">
        <f t="shared" si="0"/>
        <v>-11.360851109998322</v>
      </c>
      <c r="N16" s="34">
        <f t="shared" si="1"/>
        <v>-3386.2481436099984</v>
      </c>
      <c r="O16" s="2"/>
      <c r="P16" s="32"/>
    </row>
    <row r="17" spans="1:16" ht="18.75" customHeight="1">
      <c r="A17" s="62"/>
      <c r="B17" s="27">
        <v>33</v>
      </c>
      <c r="C17" s="14">
        <v>3805.222667767929</v>
      </c>
      <c r="D17" s="25">
        <v>3805.22</v>
      </c>
      <c r="E17" s="14"/>
      <c r="F17" s="14">
        <v>0</v>
      </c>
      <c r="G17" s="14">
        <v>30</v>
      </c>
      <c r="H17" s="21">
        <v>54</v>
      </c>
      <c r="I17" s="21">
        <v>915</v>
      </c>
      <c r="J17" s="30">
        <v>385.3029268000001</v>
      </c>
      <c r="K17" s="21">
        <v>204.4950578</v>
      </c>
      <c r="L17" s="23">
        <v>1995</v>
      </c>
      <c r="M17" s="7">
        <f t="shared" si="0"/>
        <v>3583.8006523679296</v>
      </c>
      <c r="N17" s="34">
        <f t="shared" si="1"/>
        <v>0.0026677679293243273</v>
      </c>
      <c r="O17" s="2"/>
      <c r="P17" s="32"/>
    </row>
    <row r="18" spans="1:18" ht="18.75" customHeight="1">
      <c r="A18" s="62"/>
      <c r="B18" s="27">
        <v>34</v>
      </c>
      <c r="C18" s="14">
        <v>3925.4474816243946</v>
      </c>
      <c r="D18" s="25">
        <v>3970</v>
      </c>
      <c r="E18" s="14"/>
      <c r="F18" s="14">
        <v>0</v>
      </c>
      <c r="G18" s="14">
        <v>30</v>
      </c>
      <c r="H18" s="21">
        <v>54</v>
      </c>
      <c r="I18" s="21">
        <v>915</v>
      </c>
      <c r="J18" s="30">
        <v>592.099431</v>
      </c>
      <c r="K18" s="21">
        <v>130.64962020000002</v>
      </c>
      <c r="L18" s="23">
        <v>1995</v>
      </c>
      <c r="M18" s="7">
        <f t="shared" si="0"/>
        <v>3672.1965328243946</v>
      </c>
      <c r="N18" s="34">
        <f t="shared" si="1"/>
        <v>-44.55251837560536</v>
      </c>
      <c r="O18" s="2"/>
      <c r="P18" s="32" t="s">
        <v>11</v>
      </c>
      <c r="R18" s="2"/>
    </row>
    <row r="19" spans="1:16" ht="18.75" customHeight="1">
      <c r="A19" s="62"/>
      <c r="B19" s="27">
        <v>35</v>
      </c>
      <c r="C19" s="14">
        <v>3877.01006513</v>
      </c>
      <c r="D19" s="51">
        <v>4000</v>
      </c>
      <c r="E19" s="14"/>
      <c r="F19" s="14">
        <v>0</v>
      </c>
      <c r="G19" s="14">
        <v>30</v>
      </c>
      <c r="H19" s="21">
        <v>54</v>
      </c>
      <c r="I19" s="21">
        <v>915</v>
      </c>
      <c r="J19" s="30">
        <v>639.5151994</v>
      </c>
      <c r="K19" s="21">
        <v>170.41254780000003</v>
      </c>
      <c r="L19" s="23">
        <v>1995</v>
      </c>
      <c r="M19" s="7">
        <f t="shared" si="0"/>
        <v>3680.9378123300003</v>
      </c>
      <c r="N19" s="34">
        <f t="shared" si="1"/>
        <v>-122.98993487000007</v>
      </c>
      <c r="O19" s="2"/>
      <c r="P19" s="32"/>
    </row>
    <row r="20" spans="1:16" ht="18.75" customHeight="1">
      <c r="A20" s="62"/>
      <c r="B20" s="27">
        <v>36</v>
      </c>
      <c r="C20" s="14">
        <v>3901.6127394400005</v>
      </c>
      <c r="D20" s="15">
        <v>3901.61</v>
      </c>
      <c r="E20" s="14"/>
      <c r="F20" s="14">
        <v>0</v>
      </c>
      <c r="G20" s="14">
        <v>30</v>
      </c>
      <c r="H20" s="21">
        <v>54</v>
      </c>
      <c r="I20" s="21">
        <v>915</v>
      </c>
      <c r="J20" s="30">
        <v>525.9564255</v>
      </c>
      <c r="K20" s="21">
        <v>85.20627390000001</v>
      </c>
      <c r="L20" s="23">
        <v>1995</v>
      </c>
      <c r="M20" s="7">
        <f t="shared" si="0"/>
        <v>3605.16543884</v>
      </c>
      <c r="N20" s="34">
        <f t="shared" si="1"/>
        <v>0.0027394400003686314</v>
      </c>
      <c r="O20" s="2"/>
      <c r="P20" s="32"/>
    </row>
    <row r="21" spans="1:14" ht="15">
      <c r="A21" s="62"/>
      <c r="B21" s="27" t="s">
        <v>10</v>
      </c>
      <c r="C21" s="9">
        <f>SUM(C3:C20)</f>
        <v>59629.56069487108</v>
      </c>
      <c r="D21" s="12">
        <f>SUM(D3:D20)</f>
        <v>74482.85</v>
      </c>
      <c r="E21" s="12">
        <f aca="true" t="shared" si="2" ref="E21:K21">SUM(E3:E20)</f>
        <v>0.02889956048198201</v>
      </c>
      <c r="F21" s="12">
        <f>SUM(F3:F20)</f>
        <v>0</v>
      </c>
      <c r="G21" s="12">
        <f>SUM(G3:G20)</f>
        <v>540</v>
      </c>
      <c r="H21" s="12">
        <f t="shared" si="2"/>
        <v>972</v>
      </c>
      <c r="I21" s="12">
        <f t="shared" si="2"/>
        <v>16470</v>
      </c>
      <c r="J21" s="12">
        <f t="shared" si="2"/>
        <v>7393.6723014</v>
      </c>
      <c r="K21" s="12">
        <f t="shared" si="2"/>
        <v>3078.7866977999997</v>
      </c>
      <c r="L21" s="9">
        <f>SUM(L3:L20)</f>
        <v>35910</v>
      </c>
      <c r="M21" s="9">
        <f>SUM(M3:M20)</f>
        <v>49511.198593631554</v>
      </c>
      <c r="N21" s="34">
        <f t="shared" si="1"/>
        <v>-14853.289305128928</v>
      </c>
    </row>
    <row r="22" spans="1:15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/>
      <c r="O22" s="34"/>
    </row>
    <row r="23" spans="1:15" ht="15">
      <c r="A23" s="63" t="s">
        <v>22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/>
      <c r="O23" s="34"/>
    </row>
    <row r="24" spans="1:15" ht="15" customHeight="1">
      <c r="A24" s="58" t="s">
        <v>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/>
      <c r="O24" s="34"/>
    </row>
    <row r="25" spans="1:15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/>
      <c r="O25" s="34"/>
    </row>
    <row r="26" spans="1: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/>
      <c r="O26" s="34"/>
    </row>
    <row r="27" spans="1:15" ht="15" customHeight="1">
      <c r="A27" s="58" t="s">
        <v>25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/>
      <c r="O27" s="34"/>
    </row>
    <row r="28" spans="1:15" ht="34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/>
      <c r="O28" s="34"/>
    </row>
    <row r="29" spans="4:15" ht="15" customHeight="1">
      <c r="D29" s="19"/>
      <c r="N29"/>
      <c r="O29" s="34"/>
    </row>
    <row r="30" spans="4:15" ht="15" customHeight="1">
      <c r="D30" s="19"/>
      <c r="N30"/>
      <c r="O30" s="34"/>
    </row>
    <row r="31" spans="4:15" ht="15" customHeight="1">
      <c r="D31" s="19"/>
      <c r="N31"/>
      <c r="O31" s="34"/>
    </row>
    <row r="32" ht="15">
      <c r="D32" s="19"/>
    </row>
    <row r="33" spans="4:16" ht="15">
      <c r="D33" s="19"/>
      <c r="P33" t="s">
        <v>11</v>
      </c>
    </row>
  </sheetData>
  <sheetProtection/>
  <mergeCells count="6">
    <mergeCell ref="A24:M26"/>
    <mergeCell ref="A1:M1"/>
    <mergeCell ref="A22:M22"/>
    <mergeCell ref="A3:A21"/>
    <mergeCell ref="A23:M23"/>
    <mergeCell ref="A27:M28"/>
  </mergeCells>
  <printOptions/>
  <pageMargins left="0" right="0" top="0.1968503937007874" bottom="0" header="0.3149606299212598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ttg</dc:creator>
  <cp:keywords/>
  <dc:description/>
  <cp:lastModifiedBy>TURGAY GÖRGEL</cp:lastModifiedBy>
  <cp:lastPrinted>2024-01-16T14:43:43Z</cp:lastPrinted>
  <dcterms:created xsi:type="dcterms:W3CDTF">2014-06-22T16:28:57Z</dcterms:created>
  <dcterms:modified xsi:type="dcterms:W3CDTF">2024-03-12T17:36:33Z</dcterms:modified>
  <cp:category/>
  <cp:version/>
  <cp:contentType/>
  <cp:contentStatus/>
</cp:coreProperties>
</file>