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3"/>
  </bookViews>
  <sheets>
    <sheet name="D-10" sheetId="1" r:id="rId1"/>
    <sheet name="B1-10" sheetId="2" r:id="rId2"/>
    <sheet name="B2-04A" sheetId="3" r:id="rId3"/>
    <sheet name="B2-04B" sheetId="4" r:id="rId4"/>
  </sheets>
  <definedNames>
    <definedName name="_xlnm.Print_Area" localSheetId="1">'B1-10'!$A$1:$M$32</definedName>
    <definedName name="_xlnm.Print_Area" localSheetId="2">'B2-04A'!$A$1:$M$31</definedName>
    <definedName name="_xlnm.Print_Area" localSheetId="3">'B2-04B'!$A$1:$M$31</definedName>
    <definedName name="_xlnm.Print_Area" localSheetId="0">'D-10'!$A$1:$M$26</definedName>
  </definedNames>
  <calcPr fullCalcOnLoad="1"/>
</workbook>
</file>

<file path=xl/sharedStrings.xml><?xml version="1.0" encoding="utf-8"?>
<sst xmlns="http://schemas.openxmlformats.org/spreadsheetml/2006/main" count="84" uniqueCount="28">
  <si>
    <t>Blok No</t>
  </si>
  <si>
    <t>D-10</t>
  </si>
  <si>
    <t>Daire No</t>
  </si>
  <si>
    <t>B1-10</t>
  </si>
  <si>
    <t>B2-04A</t>
  </si>
  <si>
    <t>B2-04B</t>
  </si>
  <si>
    <t>ÖDENECEK TOPLAM BORÇ</t>
  </si>
  <si>
    <t>SICAK SU BEDELİ</t>
  </si>
  <si>
    <t>ÖDENMİŞ</t>
  </si>
  <si>
    <t>ÖNCEKİ AY TOPLAM BORÇ</t>
  </si>
  <si>
    <t>TOPLAM</t>
  </si>
  <si>
    <t xml:space="preserve"> </t>
  </si>
  <si>
    <t>OKUMA BEDELİ</t>
  </si>
  <si>
    <t>AİDAT   (BU AYIN)</t>
  </si>
  <si>
    <t>GÜNÜ GEÇEN BORÇ</t>
  </si>
  <si>
    <t>ayrı</t>
  </si>
  <si>
    <t>ORTAK ISINMA</t>
  </si>
  <si>
    <t>ÖZEL ISINMA</t>
  </si>
  <si>
    <t>Ayrı tablo</t>
  </si>
  <si>
    <t>SICAK SU HAZIR TUTMA BEDELİ</t>
  </si>
  <si>
    <t>kapandı</t>
  </si>
  <si>
    <t>2 demirbaş duruyor</t>
  </si>
  <si>
    <t>DEMİRBAŞ</t>
  </si>
  <si>
    <t>GECİKME FAİZİ (%7)</t>
  </si>
  <si>
    <t>SON ÖDEME TARİHİ AY SONU OLUP, SONRASINDA %7 FAİZ İŞLEYECEKTİR.</t>
  </si>
  <si>
    <t>ŞUBAT 2024 ÖDEME TAKİP TABLOSU</t>
  </si>
  <si>
    <t>ISI KAYIPARINI AZALTMAK İÇİN, PENCERE VE KAPILARIN CONTALARINI DEĞİŞTİRME, ESKİ PETEKLERİ YENİLEME İYİ GELECEKTİR.</t>
  </si>
  <si>
    <t>SICAK SU GİDERİNİZİ DÜŞÜRMEK İÇİN ÖNERİ: TEZGAH ALTI VANALARDAN SUYU KISMAK, MUSLUK UCUNA APART TAKMAK.  GEREKLİ DESTEĞİ GÖREVLİMİZDEN ALABİLİRSİNİZ.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</si>
</sst>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0\ _T_L"/>
    <numFmt numFmtId="181" formatCode="#,##0.00\ _₺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#,##0.00\ &quot;₺&quot;"/>
    <numFmt numFmtId="187" formatCode="#,##0.000000000000"/>
    <numFmt numFmtId="188" formatCode="#,##0.00000000000"/>
    <numFmt numFmtId="189" formatCode="#,##0.0000000000"/>
    <numFmt numFmtId="190" formatCode="#,##0.00000000"/>
    <numFmt numFmtId="191" formatCode="#,##0.0000000"/>
    <numFmt numFmtId="192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4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180" fontId="0" fillId="0" borderId="10" xfId="0" applyNumberForma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80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4" fillId="34" borderId="11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Alignment="1">
      <alignment wrapText="1"/>
    </xf>
    <xf numFmtId="192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ill="1" applyAlignment="1">
      <alignment/>
    </xf>
    <xf numFmtId="180" fontId="26" fillId="0" borderId="10" xfId="0" applyNumberFormat="1" applyFont="1" applyBorder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7" borderId="10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/>
    </xf>
    <xf numFmtId="0" fontId="42" fillId="35" borderId="14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57421875" style="0" customWidth="1"/>
    <col min="4" max="4" width="11.7109375" style="19" customWidth="1"/>
    <col min="5" max="5" width="10.421875" style="0" bestFit="1" customWidth="1"/>
    <col min="6" max="6" width="11.421875" style="0" hidden="1" customWidth="1"/>
    <col min="7" max="7" width="11.00390625" style="0" customWidth="1"/>
    <col min="8" max="8" width="9.57421875" style="0" customWidth="1"/>
    <col min="9" max="9" width="10.421875" style="0" bestFit="1" customWidth="1"/>
    <col min="10" max="10" width="11.140625" style="0" customWidth="1"/>
    <col min="11" max="11" width="10.57421875" style="0" customWidth="1"/>
    <col min="12" max="12" width="11.421875" style="0" bestFit="1" customWidth="1"/>
    <col min="13" max="13" width="19.421875" style="0" customWidth="1"/>
    <col min="14" max="14" width="3.57421875" style="0" customWidth="1"/>
    <col min="15" max="15" width="17.421875" style="34" bestFit="1" customWidth="1"/>
    <col min="16" max="16" width="17.421875" style="0" bestFit="1" customWidth="1"/>
  </cols>
  <sheetData>
    <row r="1" spans="1:13" ht="1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23</v>
      </c>
      <c r="F2" s="4" t="s">
        <v>22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6" ht="18.75" customHeight="1">
      <c r="A3" s="62" t="s">
        <v>1</v>
      </c>
      <c r="B3" s="27">
        <v>1</v>
      </c>
      <c r="C3" s="14">
        <v>1918.413113906406</v>
      </c>
      <c r="D3" s="36">
        <v>1950</v>
      </c>
      <c r="E3" s="14"/>
      <c r="F3" s="14">
        <v>0</v>
      </c>
      <c r="G3" s="14">
        <v>30</v>
      </c>
      <c r="H3" s="24">
        <v>54</v>
      </c>
      <c r="I3" s="24">
        <v>279</v>
      </c>
      <c r="J3" s="30">
        <v>166.68101579999998</v>
      </c>
      <c r="K3" s="26">
        <v>213.987116</v>
      </c>
      <c r="L3" s="23">
        <v>1395</v>
      </c>
      <c r="M3" s="7">
        <f>C3-D3+E3+H3+K3+L3+I3+J3+F3+G3</f>
        <v>2107.0812457064058</v>
      </c>
      <c r="N3" s="2"/>
      <c r="O3" s="34">
        <f>C3-D3</f>
        <v>-31.586886093594103</v>
      </c>
      <c r="P3" s="34"/>
    </row>
    <row r="4" spans="1:15" ht="18.75" customHeight="1">
      <c r="A4" s="62"/>
      <c r="B4" s="27">
        <v>2</v>
      </c>
      <c r="C4" s="14">
        <v>1906.7847067999999</v>
      </c>
      <c r="D4" s="37">
        <v>1907</v>
      </c>
      <c r="E4" s="14"/>
      <c r="F4" s="14">
        <v>0</v>
      </c>
      <c r="G4" s="14">
        <v>30</v>
      </c>
      <c r="H4" s="24">
        <v>54</v>
      </c>
      <c r="I4" s="24">
        <v>279</v>
      </c>
      <c r="J4" s="30">
        <v>246.5751106</v>
      </c>
      <c r="K4" s="26">
        <v>0</v>
      </c>
      <c r="L4" s="23">
        <v>1395</v>
      </c>
      <c r="M4" s="7">
        <f aca="true" t="shared" si="0" ref="M4:M20">C4-D4+E4+H4+K4+L4+I4+J4+F4+G4</f>
        <v>2004.3598173999999</v>
      </c>
      <c r="O4" s="34">
        <f aca="true" t="shared" si="1" ref="O4:O20">C4-D4</f>
        <v>-0.21529320000013286</v>
      </c>
    </row>
    <row r="5" spans="1:15" ht="18.75" customHeight="1">
      <c r="A5" s="62"/>
      <c r="B5" s="27">
        <v>3</v>
      </c>
      <c r="C5" s="14">
        <v>2643.9249124856797</v>
      </c>
      <c r="D5" s="37">
        <v>2683.92</v>
      </c>
      <c r="E5" s="14"/>
      <c r="F5" s="14">
        <v>0</v>
      </c>
      <c r="G5" s="14">
        <v>30</v>
      </c>
      <c r="H5" s="24">
        <v>54</v>
      </c>
      <c r="I5" s="24">
        <v>416</v>
      </c>
      <c r="J5" s="30">
        <v>237.1758051</v>
      </c>
      <c r="K5" s="26">
        <v>169.9309444</v>
      </c>
      <c r="L5" s="23">
        <v>1595</v>
      </c>
      <c r="M5" s="7">
        <f t="shared" si="0"/>
        <v>2462.11166198568</v>
      </c>
      <c r="O5" s="34">
        <f t="shared" si="1"/>
        <v>-39.9950875143204</v>
      </c>
    </row>
    <row r="6" spans="1:15" ht="18.75" customHeight="1">
      <c r="A6" s="62"/>
      <c r="B6" s="27">
        <v>4</v>
      </c>
      <c r="C6" s="14">
        <v>4984.628555758279</v>
      </c>
      <c r="D6" s="33">
        <f>2031+2953</f>
        <v>4984</v>
      </c>
      <c r="E6" s="14"/>
      <c r="F6" s="14">
        <v>0</v>
      </c>
      <c r="G6" s="14">
        <v>30</v>
      </c>
      <c r="H6" s="24">
        <v>54</v>
      </c>
      <c r="I6" s="24">
        <v>416</v>
      </c>
      <c r="J6" s="30">
        <v>421.71550070000006</v>
      </c>
      <c r="K6" s="26">
        <v>516.0865738</v>
      </c>
      <c r="L6" s="23">
        <v>1595</v>
      </c>
      <c r="M6" s="7">
        <f t="shared" si="0"/>
        <v>3033.430630258279</v>
      </c>
      <c r="O6" s="34">
        <f t="shared" si="1"/>
        <v>0.6285557582787078</v>
      </c>
    </row>
    <row r="7" spans="1:15" ht="18.75" customHeight="1">
      <c r="A7" s="62"/>
      <c r="B7" s="27">
        <v>5</v>
      </c>
      <c r="C7" s="14">
        <v>5713.961263576909</v>
      </c>
      <c r="D7" s="33"/>
      <c r="E7" s="14">
        <f>(C7-D7)*0.07</f>
        <v>399.9772884503837</v>
      </c>
      <c r="F7" s="14">
        <v>0</v>
      </c>
      <c r="G7" s="14">
        <v>30</v>
      </c>
      <c r="H7" s="24">
        <v>54</v>
      </c>
      <c r="I7" s="24">
        <v>416</v>
      </c>
      <c r="J7" s="30">
        <v>427.6683944</v>
      </c>
      <c r="K7" s="26">
        <v>44.0561702</v>
      </c>
      <c r="L7" s="23">
        <v>1595</v>
      </c>
      <c r="M7" s="7">
        <f t="shared" si="0"/>
        <v>8680.663116627293</v>
      </c>
      <c r="O7" s="34">
        <f t="shared" si="1"/>
        <v>5713.961263576909</v>
      </c>
    </row>
    <row r="8" spans="1:15" ht="18.75" customHeight="1">
      <c r="A8" s="62"/>
      <c r="B8" s="27">
        <v>6</v>
      </c>
      <c r="C8" s="14">
        <v>2368.845297676429</v>
      </c>
      <c r="D8" s="33">
        <v>2368.85</v>
      </c>
      <c r="E8" s="14"/>
      <c r="F8" s="14">
        <v>0</v>
      </c>
      <c r="G8" s="14">
        <v>30</v>
      </c>
      <c r="H8" s="24">
        <v>54</v>
      </c>
      <c r="I8" s="24">
        <v>416</v>
      </c>
      <c r="J8" s="30">
        <v>258.480898</v>
      </c>
      <c r="K8" s="26">
        <v>62.937386399999994</v>
      </c>
      <c r="L8" s="23">
        <v>1595</v>
      </c>
      <c r="M8" s="7">
        <f t="shared" si="0"/>
        <v>2416.4135820764286</v>
      </c>
      <c r="N8" s="2"/>
      <c r="O8" s="34">
        <f t="shared" si="1"/>
        <v>-0.004702323571109446</v>
      </c>
    </row>
    <row r="9" spans="1:15" ht="18.75" customHeight="1" thickBot="1">
      <c r="A9" s="62"/>
      <c r="B9" s="27">
        <v>7</v>
      </c>
      <c r="C9" s="14">
        <v>2732.9161339887573</v>
      </c>
      <c r="D9" s="37"/>
      <c r="E9" s="14">
        <f>(C9-D9)*0.07</f>
        <v>191.30412937921304</v>
      </c>
      <c r="F9" s="14">
        <v>0</v>
      </c>
      <c r="G9" s="14">
        <v>30</v>
      </c>
      <c r="H9" s="24">
        <v>54</v>
      </c>
      <c r="I9" s="24">
        <v>416</v>
      </c>
      <c r="J9" s="30">
        <v>522.6013780000001</v>
      </c>
      <c r="K9" s="26">
        <v>81.81860259999999</v>
      </c>
      <c r="L9" s="23">
        <v>1595</v>
      </c>
      <c r="M9" s="7">
        <f t="shared" si="0"/>
        <v>5623.6402439679705</v>
      </c>
      <c r="O9" s="34">
        <f t="shared" si="1"/>
        <v>2732.9161339887573</v>
      </c>
    </row>
    <row r="10" spans="1:15" ht="18.75" customHeight="1" thickBot="1">
      <c r="A10" s="62"/>
      <c r="B10" s="27">
        <v>8</v>
      </c>
      <c r="C10" s="14">
        <v>2164.077413429249</v>
      </c>
      <c r="D10" s="46">
        <v>2205</v>
      </c>
      <c r="E10" s="14"/>
      <c r="F10" s="14">
        <v>0</v>
      </c>
      <c r="G10" s="14">
        <v>30</v>
      </c>
      <c r="H10" s="24">
        <v>54</v>
      </c>
      <c r="I10" s="24">
        <v>416</v>
      </c>
      <c r="J10" s="30">
        <v>74.8811323</v>
      </c>
      <c r="K10" s="26">
        <v>94.40608099999999</v>
      </c>
      <c r="L10" s="23">
        <v>1595</v>
      </c>
      <c r="M10" s="7">
        <f t="shared" si="0"/>
        <v>2223.3646267292493</v>
      </c>
      <c r="O10" s="34">
        <f t="shared" si="1"/>
        <v>-40.92258657075081</v>
      </c>
    </row>
    <row r="11" spans="1:15" ht="18.75" customHeight="1">
      <c r="A11" s="62"/>
      <c r="B11" s="27">
        <v>9</v>
      </c>
      <c r="C11" s="14">
        <v>2347.7877233899994</v>
      </c>
      <c r="D11" s="33">
        <v>2387</v>
      </c>
      <c r="E11" s="14"/>
      <c r="F11" s="14">
        <v>0</v>
      </c>
      <c r="G11" s="14">
        <v>30</v>
      </c>
      <c r="H11" s="24">
        <v>54</v>
      </c>
      <c r="I11" s="24">
        <v>416</v>
      </c>
      <c r="J11" s="30">
        <v>231.84953220000003</v>
      </c>
      <c r="K11" s="26">
        <v>94.40608099999999</v>
      </c>
      <c r="L11" s="23">
        <v>1595</v>
      </c>
      <c r="M11" s="7">
        <f t="shared" si="0"/>
        <v>2382.0433365899994</v>
      </c>
      <c r="O11" s="34">
        <f t="shared" si="1"/>
        <v>-39.21227661000057</v>
      </c>
    </row>
    <row r="12" spans="1:16" ht="18.75" customHeight="1">
      <c r="A12" s="62"/>
      <c r="B12" s="27">
        <v>10</v>
      </c>
      <c r="C12" s="14">
        <v>2401.54326711</v>
      </c>
      <c r="D12" s="37">
        <v>2442</v>
      </c>
      <c r="E12" s="14"/>
      <c r="F12" s="14">
        <v>0</v>
      </c>
      <c r="G12" s="14">
        <v>30</v>
      </c>
      <c r="H12" s="24">
        <v>54</v>
      </c>
      <c r="I12" s="24">
        <v>416</v>
      </c>
      <c r="J12" s="30">
        <v>152.26874650000002</v>
      </c>
      <c r="K12" s="26">
        <v>320.98067399999996</v>
      </c>
      <c r="L12" s="23">
        <v>1595</v>
      </c>
      <c r="M12" s="7">
        <f>C12-D12+E12+H12+K12+L12+I12+J12+F12+G12</f>
        <v>2527.79268761</v>
      </c>
      <c r="O12" s="34">
        <f t="shared" si="1"/>
        <v>-40.456732889999785</v>
      </c>
      <c r="P12" s="54" t="s">
        <v>18</v>
      </c>
    </row>
    <row r="13" spans="1:15" ht="18.75" customHeight="1">
      <c r="A13" s="62"/>
      <c r="B13" s="27">
        <v>11</v>
      </c>
      <c r="C13" s="14">
        <v>2474.8787957662357</v>
      </c>
      <c r="D13" s="37">
        <v>2514.88</v>
      </c>
      <c r="E13" s="14"/>
      <c r="F13" s="14">
        <v>0</v>
      </c>
      <c r="G13" s="14">
        <v>30</v>
      </c>
      <c r="H13" s="24">
        <v>54</v>
      </c>
      <c r="I13" s="24">
        <v>416</v>
      </c>
      <c r="J13" s="30">
        <v>381.9251085</v>
      </c>
      <c r="K13" s="26">
        <v>182.5184228</v>
      </c>
      <c r="L13" s="23">
        <v>1595</v>
      </c>
      <c r="M13" s="7">
        <f t="shared" si="0"/>
        <v>2619.442327066236</v>
      </c>
      <c r="O13" s="34">
        <f t="shared" si="1"/>
        <v>-40.00120423376438</v>
      </c>
    </row>
    <row r="14" spans="1:15" ht="18.75" customHeight="1">
      <c r="A14" s="62"/>
      <c r="B14" s="27">
        <v>12</v>
      </c>
      <c r="C14" s="14">
        <v>2327.247140606573</v>
      </c>
      <c r="D14" s="33">
        <v>1595</v>
      </c>
      <c r="E14" s="14"/>
      <c r="F14" s="14">
        <v>0</v>
      </c>
      <c r="G14" s="14">
        <v>30</v>
      </c>
      <c r="H14" s="24">
        <v>54</v>
      </c>
      <c r="I14" s="24">
        <v>416</v>
      </c>
      <c r="J14" s="30">
        <v>235.29594400000002</v>
      </c>
      <c r="K14" s="26">
        <v>75.52486479999999</v>
      </c>
      <c r="L14" s="23">
        <v>1595</v>
      </c>
      <c r="M14" s="7">
        <f t="shared" si="0"/>
        <v>3138.067949406573</v>
      </c>
      <c r="N14" s="2"/>
      <c r="O14" s="34">
        <f t="shared" si="1"/>
        <v>732.2471406065729</v>
      </c>
    </row>
    <row r="15" spans="1:15" ht="18.75" customHeight="1">
      <c r="A15" s="62"/>
      <c r="B15" s="27">
        <v>13</v>
      </c>
      <c r="C15" s="14">
        <v>4087.238377107502</v>
      </c>
      <c r="D15" s="37">
        <v>4087.24</v>
      </c>
      <c r="E15" s="14"/>
      <c r="F15" s="14">
        <v>0</v>
      </c>
      <c r="G15" s="14">
        <v>30</v>
      </c>
      <c r="H15" s="24">
        <v>54</v>
      </c>
      <c r="I15" s="24">
        <v>416</v>
      </c>
      <c r="J15" s="30">
        <v>241.24883770000002</v>
      </c>
      <c r="K15" s="26">
        <v>75.52486479999999</v>
      </c>
      <c r="L15" s="23">
        <v>1595</v>
      </c>
      <c r="M15" s="7">
        <f t="shared" si="0"/>
        <v>2411.772079607502</v>
      </c>
      <c r="O15" s="34">
        <f t="shared" si="1"/>
        <v>-0.0016228924978349824</v>
      </c>
    </row>
    <row r="16" spans="1:15" ht="18.75" customHeight="1">
      <c r="A16" s="62"/>
      <c r="B16" s="27">
        <v>14</v>
      </c>
      <c r="C16" s="14">
        <v>4235.2308793022175</v>
      </c>
      <c r="D16" s="37"/>
      <c r="E16" s="14">
        <f>(C16-D16)*0.07</f>
        <v>296.46616155115527</v>
      </c>
      <c r="F16" s="14">
        <v>0</v>
      </c>
      <c r="G16" s="14">
        <v>30</v>
      </c>
      <c r="H16" s="24">
        <v>54</v>
      </c>
      <c r="I16" s="24">
        <v>416</v>
      </c>
      <c r="J16" s="30">
        <v>384.11827999999997</v>
      </c>
      <c r="K16" s="26">
        <v>25.174955399999998</v>
      </c>
      <c r="L16" s="23">
        <v>1595</v>
      </c>
      <c r="M16" s="7">
        <f t="shared" si="0"/>
        <v>7035.990276253372</v>
      </c>
      <c r="N16" s="2"/>
      <c r="O16" s="34">
        <f t="shared" si="1"/>
        <v>4235.2308793022175</v>
      </c>
    </row>
    <row r="17" spans="1:15" ht="18.75" customHeight="1">
      <c r="A17" s="62"/>
      <c r="B17" s="27">
        <v>15</v>
      </c>
      <c r="C17" s="16">
        <v>6198.599070689835</v>
      </c>
      <c r="D17" s="38"/>
      <c r="E17" s="14">
        <f>(C17-D17)*0.07</f>
        <v>433.90193494828844</v>
      </c>
      <c r="F17" s="14">
        <v>0</v>
      </c>
      <c r="G17" s="14">
        <v>30</v>
      </c>
      <c r="H17" s="24">
        <v>54</v>
      </c>
      <c r="I17" s="24">
        <v>416</v>
      </c>
      <c r="J17" s="30">
        <v>353.72719200000006</v>
      </c>
      <c r="K17" s="26">
        <v>213.987116</v>
      </c>
      <c r="L17" s="23">
        <v>1595</v>
      </c>
      <c r="M17" s="7">
        <f t="shared" si="0"/>
        <v>9295.215313638124</v>
      </c>
      <c r="N17" s="2"/>
      <c r="O17" s="34">
        <f t="shared" si="1"/>
        <v>6198.599070689835</v>
      </c>
    </row>
    <row r="18" spans="1:15" ht="18.75" customHeight="1">
      <c r="A18" s="62"/>
      <c r="B18" s="27">
        <v>16</v>
      </c>
      <c r="C18" s="16">
        <v>4952.440371735311</v>
      </c>
      <c r="D18" s="37">
        <v>2500</v>
      </c>
      <c r="E18" s="14">
        <f>(C18-D18)*0.07</f>
        <v>171.67082602147175</v>
      </c>
      <c r="F18" s="14">
        <v>0</v>
      </c>
      <c r="G18" s="14">
        <v>30</v>
      </c>
      <c r="H18" s="24">
        <v>54</v>
      </c>
      <c r="I18" s="24">
        <v>416</v>
      </c>
      <c r="J18" s="30">
        <v>443.9605235</v>
      </c>
      <c r="K18" s="26">
        <v>176.2246836</v>
      </c>
      <c r="L18" s="23">
        <v>1595</v>
      </c>
      <c r="M18" s="7">
        <f t="shared" si="0"/>
        <v>5339.296404856783</v>
      </c>
      <c r="O18" s="34">
        <f t="shared" si="1"/>
        <v>2452.4403717353107</v>
      </c>
    </row>
    <row r="19" spans="1:25" ht="18.75" customHeight="1" thickBot="1">
      <c r="A19" s="62"/>
      <c r="B19" s="27">
        <v>17</v>
      </c>
      <c r="C19" s="14">
        <v>2142.9312443000003</v>
      </c>
      <c r="D19" s="37">
        <v>2142.93</v>
      </c>
      <c r="E19" s="14"/>
      <c r="F19" s="14">
        <v>0</v>
      </c>
      <c r="G19" s="14">
        <v>30</v>
      </c>
      <c r="H19" s="24">
        <v>54</v>
      </c>
      <c r="I19" s="24">
        <v>416</v>
      </c>
      <c r="J19" s="30">
        <v>192.99906990000002</v>
      </c>
      <c r="K19" s="26">
        <v>0</v>
      </c>
      <c r="L19" s="23">
        <v>1595</v>
      </c>
      <c r="M19" s="7">
        <f t="shared" si="0"/>
        <v>2288.0003142000005</v>
      </c>
      <c r="N19" s="2"/>
      <c r="O19" s="34">
        <f t="shared" si="1"/>
        <v>0.001244300000507792</v>
      </c>
      <c r="Q19" s="2"/>
      <c r="V19" s="2"/>
      <c r="X19" s="2"/>
      <c r="Y19" s="2"/>
    </row>
    <row r="20" spans="1:15" ht="18.75" customHeight="1" thickBot="1">
      <c r="A20" s="62"/>
      <c r="B20" s="27">
        <v>18</v>
      </c>
      <c r="C20" s="14">
        <v>2288.3215068103896</v>
      </c>
      <c r="D20" s="49">
        <v>2289</v>
      </c>
      <c r="E20" s="14"/>
      <c r="F20" s="14">
        <v>0</v>
      </c>
      <c r="G20" s="14">
        <v>30</v>
      </c>
      <c r="H20" s="24">
        <v>54</v>
      </c>
      <c r="I20" s="24">
        <v>416</v>
      </c>
      <c r="J20" s="30">
        <v>256.2877265</v>
      </c>
      <c r="K20" s="26">
        <v>276.9245024</v>
      </c>
      <c r="L20" s="23">
        <v>1595</v>
      </c>
      <c r="M20" s="7">
        <f t="shared" si="0"/>
        <v>2627.5337357103895</v>
      </c>
      <c r="O20" s="34">
        <f t="shared" si="1"/>
        <v>-0.6784931896104354</v>
      </c>
    </row>
    <row r="21" spans="1:13" ht="15">
      <c r="A21" s="62"/>
      <c r="B21" s="27" t="s">
        <v>10</v>
      </c>
      <c r="C21" s="9">
        <f>SUM(C3:C20)</f>
        <v>57889.769774439774</v>
      </c>
      <c r="D21" s="18">
        <f aca="true" t="shared" si="2" ref="D21:M21">SUM(D3:D20)</f>
        <v>36056.82</v>
      </c>
      <c r="E21" s="9">
        <f>SUM(E3:E20)</f>
        <v>1493.3203403505124</v>
      </c>
      <c r="F21" s="9">
        <f>SUM(F3:F20)</f>
        <v>0</v>
      </c>
      <c r="G21" s="9">
        <f>SUM(G3:G20)</f>
        <v>540</v>
      </c>
      <c r="H21" s="9">
        <f>SUM(H3:H20)</f>
        <v>972</v>
      </c>
      <c r="I21" s="9">
        <f t="shared" si="2"/>
        <v>7214</v>
      </c>
      <c r="J21" s="9">
        <f>SUM(J3:J20)</f>
        <v>5229.4601956999995</v>
      </c>
      <c r="K21" s="9">
        <f t="shared" si="2"/>
        <v>2624.4890392</v>
      </c>
      <c r="L21" s="9">
        <f t="shared" si="2"/>
        <v>28310</v>
      </c>
      <c r="M21" s="9">
        <f t="shared" si="2"/>
        <v>68216.21934969028</v>
      </c>
    </row>
    <row r="22" spans="1:13" ht="8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">
      <c r="A23" s="63" t="s">
        <v>24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 customHeight="1">
      <c r="A24" s="58" t="s">
        <v>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58" t="s">
        <v>27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</sheetData>
  <sheetProtection/>
  <mergeCells count="6">
    <mergeCell ref="A24:M26"/>
    <mergeCell ref="A1:M1"/>
    <mergeCell ref="A22:M22"/>
    <mergeCell ref="A3:A21"/>
    <mergeCell ref="A23:M23"/>
    <mergeCell ref="A27:M28"/>
  </mergeCells>
  <printOptions/>
  <pageMargins left="0" right="0" top="0.1968503937007874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7109375" style="0" customWidth="1"/>
    <col min="9" max="9" width="11.421875" style="0" bestFit="1" customWidth="1"/>
    <col min="10" max="10" width="9.7109375" style="0" customWidth="1"/>
    <col min="11" max="11" width="10.28125" style="0" customWidth="1"/>
    <col min="12" max="12" width="11.421875" style="0" bestFit="1" customWidth="1"/>
    <col min="13" max="13" width="16.28125" style="0" customWidth="1"/>
    <col min="14" max="14" width="0.85546875" style="0" customWidth="1"/>
    <col min="15" max="15" width="13.28125" style="34" bestFit="1" customWidth="1"/>
    <col min="22" max="22" width="16.28125" style="0" bestFit="1" customWidth="1"/>
  </cols>
  <sheetData>
    <row r="1" spans="1:13" ht="1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23</v>
      </c>
      <c r="F2" s="4" t="s">
        <v>22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5" ht="18.75" customHeight="1">
      <c r="A3" s="62" t="s">
        <v>3</v>
      </c>
      <c r="B3" s="27">
        <v>1</v>
      </c>
      <c r="C3" s="13">
        <v>3037.3755882000005</v>
      </c>
      <c r="D3" s="45">
        <v>3037.38</v>
      </c>
      <c r="E3" s="14"/>
      <c r="F3" s="14">
        <v>0</v>
      </c>
      <c r="G3" s="14">
        <v>30</v>
      </c>
      <c r="H3" s="21">
        <v>54</v>
      </c>
      <c r="I3" s="21">
        <v>1059</v>
      </c>
      <c r="J3" s="30">
        <v>83.65381830000001</v>
      </c>
      <c r="K3" s="21">
        <v>18.881216199999997</v>
      </c>
      <c r="L3" s="22">
        <v>1995</v>
      </c>
      <c r="M3" s="7">
        <f aca="true" t="shared" si="0" ref="M3:M20">C3-D3+E3+H3+K3+L3+I3+J3+F3+G3</f>
        <v>3240.5306227</v>
      </c>
      <c r="O3" s="34">
        <f>C3-D3</f>
        <v>-0.004411799999616051</v>
      </c>
    </row>
    <row r="4" spans="1:22" ht="18.75" customHeight="1">
      <c r="A4" s="62"/>
      <c r="B4" s="27">
        <v>2</v>
      </c>
      <c r="C4" s="13">
        <v>7062.722696930994</v>
      </c>
      <c r="D4" s="39">
        <v>4000</v>
      </c>
      <c r="E4" s="14">
        <f>(C4-D4)*0.07</f>
        <v>214.3905887851696</v>
      </c>
      <c r="F4" s="14">
        <v>0</v>
      </c>
      <c r="G4" s="14">
        <v>30</v>
      </c>
      <c r="H4" s="21">
        <v>54</v>
      </c>
      <c r="I4" s="21">
        <v>1059</v>
      </c>
      <c r="J4" s="30">
        <v>585.8900346</v>
      </c>
      <c r="K4" s="21">
        <v>201.399639</v>
      </c>
      <c r="L4" s="22">
        <v>1995</v>
      </c>
      <c r="M4" s="7">
        <f t="shared" si="0"/>
        <v>7202.402959316164</v>
      </c>
      <c r="O4" s="34">
        <f aca="true" t="shared" si="1" ref="O4:O20">C4-D4</f>
        <v>3062.722696930994</v>
      </c>
      <c r="V4" s="48"/>
    </row>
    <row r="5" spans="1:15" ht="18.75" customHeight="1">
      <c r="A5" s="62"/>
      <c r="B5" s="27">
        <v>3</v>
      </c>
      <c r="C5" s="13">
        <v>3445.983555016117</v>
      </c>
      <c r="D5" s="40">
        <v>3601</v>
      </c>
      <c r="E5" s="14"/>
      <c r="F5" s="14">
        <v>0</v>
      </c>
      <c r="G5" s="14">
        <v>30</v>
      </c>
      <c r="H5" s="21">
        <v>54</v>
      </c>
      <c r="I5" s="21">
        <v>1059</v>
      </c>
      <c r="J5" s="30">
        <v>341.5080955</v>
      </c>
      <c r="K5" s="21">
        <v>113.2872972</v>
      </c>
      <c r="L5" s="22">
        <v>1995</v>
      </c>
      <c r="M5" s="7">
        <f t="shared" si="0"/>
        <v>3437.778947716117</v>
      </c>
      <c r="O5" s="34">
        <f t="shared" si="1"/>
        <v>-155.01644498388305</v>
      </c>
    </row>
    <row r="6" spans="1:26" ht="18.75" customHeight="1">
      <c r="A6" s="62"/>
      <c r="B6" s="27">
        <v>4</v>
      </c>
      <c r="C6" s="13">
        <v>3718.4511879125007</v>
      </c>
      <c r="D6" s="33">
        <v>3720</v>
      </c>
      <c r="E6" s="14"/>
      <c r="F6" s="14">
        <v>0</v>
      </c>
      <c r="G6" s="14">
        <v>30</v>
      </c>
      <c r="H6" s="21">
        <v>54</v>
      </c>
      <c r="I6" s="21">
        <v>1059</v>
      </c>
      <c r="J6" s="30">
        <v>300.4644617</v>
      </c>
      <c r="K6" s="21">
        <v>560.142744</v>
      </c>
      <c r="L6" s="22">
        <v>1995</v>
      </c>
      <c r="M6" s="7">
        <f t="shared" si="0"/>
        <v>3997.058393612501</v>
      </c>
      <c r="O6" s="34">
        <f t="shared" si="1"/>
        <v>-1.5488120874993</v>
      </c>
      <c r="S6" s="2"/>
      <c r="V6" s="2"/>
      <c r="Z6" s="2"/>
    </row>
    <row r="7" spans="1:15" ht="18.75" customHeight="1">
      <c r="A7" s="62"/>
      <c r="B7" s="27">
        <v>5</v>
      </c>
      <c r="C7" s="13">
        <v>3653.696212376007</v>
      </c>
      <c r="D7" s="40">
        <v>3653.7</v>
      </c>
      <c r="E7" s="14"/>
      <c r="F7" s="14">
        <v>0</v>
      </c>
      <c r="G7" s="14">
        <v>30</v>
      </c>
      <c r="H7" s="21">
        <v>54</v>
      </c>
      <c r="I7" s="21">
        <v>1059</v>
      </c>
      <c r="J7" s="30">
        <v>531.374064</v>
      </c>
      <c r="K7" s="21">
        <v>258.04328619999995</v>
      </c>
      <c r="L7" s="22">
        <v>1995</v>
      </c>
      <c r="M7" s="7">
        <f t="shared" si="0"/>
        <v>3927.4135625760073</v>
      </c>
      <c r="O7" s="34">
        <f t="shared" si="1"/>
        <v>-0.0037876239925935806</v>
      </c>
    </row>
    <row r="8" spans="1:17" ht="18.75" customHeight="1">
      <c r="A8" s="62"/>
      <c r="B8" s="27">
        <v>6</v>
      </c>
      <c r="C8" s="13">
        <v>3476.80745197</v>
      </c>
      <c r="D8" s="33">
        <v>3476</v>
      </c>
      <c r="E8" s="14"/>
      <c r="F8" s="14">
        <v>0</v>
      </c>
      <c r="G8" s="14">
        <v>30</v>
      </c>
      <c r="H8" s="21">
        <v>54</v>
      </c>
      <c r="I8" s="21">
        <v>1059</v>
      </c>
      <c r="J8" s="30">
        <v>468.0854074</v>
      </c>
      <c r="K8" s="21">
        <v>75.52486479999999</v>
      </c>
      <c r="L8" s="22">
        <v>1995</v>
      </c>
      <c r="M8" s="7">
        <f t="shared" si="0"/>
        <v>3682.41772417</v>
      </c>
      <c r="O8" s="34">
        <f t="shared" si="1"/>
        <v>0.8074519699998746</v>
      </c>
      <c r="P8" s="2"/>
      <c r="Q8" s="2"/>
    </row>
    <row r="9" spans="1:19" ht="18.75" customHeight="1">
      <c r="A9" s="62"/>
      <c r="B9" s="27">
        <v>7</v>
      </c>
      <c r="C9" s="13">
        <v>3965.409388453506</v>
      </c>
      <c r="D9" s="38">
        <v>3000</v>
      </c>
      <c r="E9" s="14"/>
      <c r="F9" s="14">
        <v>0</v>
      </c>
      <c r="G9" s="14">
        <v>30</v>
      </c>
      <c r="H9" s="21">
        <v>54</v>
      </c>
      <c r="I9" s="21">
        <v>1059</v>
      </c>
      <c r="J9" s="30">
        <v>308.92383600000005</v>
      </c>
      <c r="K9" s="21">
        <v>201.399639</v>
      </c>
      <c r="L9" s="22">
        <v>1995</v>
      </c>
      <c r="M9" s="7">
        <f t="shared" si="0"/>
        <v>4613.732863453506</v>
      </c>
      <c r="O9" s="34">
        <f t="shared" si="1"/>
        <v>965.4093884535059</v>
      </c>
      <c r="S9" t="s">
        <v>21</v>
      </c>
    </row>
    <row r="10" spans="1:15" ht="18.75" customHeight="1">
      <c r="A10" s="62"/>
      <c r="B10" s="27">
        <v>8</v>
      </c>
      <c r="C10" s="13">
        <v>3312.3150480624076</v>
      </c>
      <c r="D10" s="39">
        <v>3313</v>
      </c>
      <c r="E10" s="14"/>
      <c r="F10" s="14">
        <v>0</v>
      </c>
      <c r="G10" s="14">
        <v>30</v>
      </c>
      <c r="H10" s="21">
        <v>54</v>
      </c>
      <c r="I10" s="21">
        <v>1059</v>
      </c>
      <c r="J10" s="30">
        <v>334.61527060000003</v>
      </c>
      <c r="K10" s="21">
        <v>25.174955399999998</v>
      </c>
      <c r="L10" s="22">
        <v>1995</v>
      </c>
      <c r="M10" s="7">
        <f t="shared" si="0"/>
        <v>3497.1052740624073</v>
      </c>
      <c r="O10" s="34">
        <f t="shared" si="1"/>
        <v>-0.6849519375923592</v>
      </c>
    </row>
    <row r="11" spans="1:15" ht="18.75" customHeight="1">
      <c r="A11" s="62"/>
      <c r="B11" s="27">
        <v>9</v>
      </c>
      <c r="C11" s="13">
        <v>10430.262276310195</v>
      </c>
      <c r="D11" s="39">
        <v>7000</v>
      </c>
      <c r="E11" s="14">
        <f>(C11-D11)*0.07</f>
        <v>240.1183593417137</v>
      </c>
      <c r="F11" s="14">
        <v>0</v>
      </c>
      <c r="G11" s="14">
        <v>30</v>
      </c>
      <c r="H11" s="21">
        <v>54</v>
      </c>
      <c r="I11" s="21">
        <v>1059</v>
      </c>
      <c r="J11" s="30">
        <v>740.0386422</v>
      </c>
      <c r="K11" s="21">
        <v>207.69337679999998</v>
      </c>
      <c r="L11" s="22">
        <v>1995</v>
      </c>
      <c r="M11" s="7">
        <f t="shared" si="0"/>
        <v>7756.112654651909</v>
      </c>
      <c r="O11" s="34">
        <f t="shared" si="1"/>
        <v>3430.2622763101954</v>
      </c>
    </row>
    <row r="12" spans="1:15" ht="18.75" customHeight="1">
      <c r="A12" s="62"/>
      <c r="B12" s="27">
        <v>10</v>
      </c>
      <c r="C12" s="13">
        <v>3789.5445988589704</v>
      </c>
      <c r="D12" s="39">
        <v>3790</v>
      </c>
      <c r="E12" s="14"/>
      <c r="F12" s="14">
        <v>0</v>
      </c>
      <c r="G12" s="14">
        <v>30</v>
      </c>
      <c r="H12" s="21">
        <v>54</v>
      </c>
      <c r="I12" s="21">
        <v>1059</v>
      </c>
      <c r="J12" s="30">
        <v>575.8641096</v>
      </c>
      <c r="K12" s="21">
        <v>327.2744118</v>
      </c>
      <c r="L12" s="22">
        <v>1995</v>
      </c>
      <c r="M12" s="7">
        <f t="shared" si="0"/>
        <v>4040.6831202589706</v>
      </c>
      <c r="O12" s="34">
        <f t="shared" si="1"/>
        <v>-0.45540114102959706</v>
      </c>
    </row>
    <row r="13" spans="1:15" ht="18.75" customHeight="1">
      <c r="A13" s="62"/>
      <c r="B13" s="27">
        <v>11</v>
      </c>
      <c r="C13" s="13">
        <v>4014.60104376</v>
      </c>
      <c r="D13" s="40">
        <v>4170</v>
      </c>
      <c r="E13" s="14"/>
      <c r="F13" s="14">
        <v>0</v>
      </c>
      <c r="G13" s="14">
        <v>30</v>
      </c>
      <c r="H13" s="21">
        <v>54</v>
      </c>
      <c r="I13" s="21">
        <v>1059</v>
      </c>
      <c r="J13" s="30">
        <v>645.1056586</v>
      </c>
      <c r="K13" s="21">
        <v>327.2744118</v>
      </c>
      <c r="L13" s="22">
        <v>1995</v>
      </c>
      <c r="M13" s="7">
        <f t="shared" si="0"/>
        <v>3954.98111416</v>
      </c>
      <c r="N13" t="s">
        <v>11</v>
      </c>
      <c r="O13" s="34">
        <f t="shared" si="1"/>
        <v>-155.3989562400002</v>
      </c>
    </row>
    <row r="14" spans="1:15" ht="18.75" customHeight="1">
      <c r="A14" s="62"/>
      <c r="B14" s="27">
        <v>12</v>
      </c>
      <c r="C14" s="13">
        <v>3526.51674475</v>
      </c>
      <c r="D14" s="39">
        <v>3526</v>
      </c>
      <c r="E14" s="14"/>
      <c r="F14" s="14">
        <v>0</v>
      </c>
      <c r="G14" s="14">
        <v>30</v>
      </c>
      <c r="H14" s="21">
        <v>54</v>
      </c>
      <c r="I14" s="21">
        <v>1059</v>
      </c>
      <c r="J14" s="30">
        <v>345.26781769999997</v>
      </c>
      <c r="K14" s="21">
        <v>207.69337679999998</v>
      </c>
      <c r="L14" s="22">
        <v>1995</v>
      </c>
      <c r="M14" s="7">
        <f t="shared" si="0"/>
        <v>3691.4779392499995</v>
      </c>
      <c r="O14" s="34">
        <f t="shared" si="1"/>
        <v>0.5167447499998161</v>
      </c>
    </row>
    <row r="15" spans="1:18" ht="18.75" customHeight="1">
      <c r="A15" s="62"/>
      <c r="B15" s="27">
        <v>13</v>
      </c>
      <c r="C15" s="13">
        <v>3691.1038853732352</v>
      </c>
      <c r="D15" s="33">
        <v>3692</v>
      </c>
      <c r="E15" s="14"/>
      <c r="F15" s="14">
        <v>0</v>
      </c>
      <c r="G15" s="14">
        <v>30</v>
      </c>
      <c r="H15" s="21">
        <v>54</v>
      </c>
      <c r="I15" s="21">
        <v>1059</v>
      </c>
      <c r="J15" s="30">
        <v>359.36677530000003</v>
      </c>
      <c r="K15" s="21">
        <v>346.155628</v>
      </c>
      <c r="L15" s="22">
        <v>1995</v>
      </c>
      <c r="M15" s="7">
        <f t="shared" si="0"/>
        <v>3842.626288673235</v>
      </c>
      <c r="O15" s="34">
        <f t="shared" si="1"/>
        <v>-0.8961146267647564</v>
      </c>
      <c r="R15" s="55" t="s">
        <v>20</v>
      </c>
    </row>
    <row r="16" spans="1:15" ht="18.75" customHeight="1">
      <c r="A16" s="62"/>
      <c r="B16" s="27">
        <v>14</v>
      </c>
      <c r="C16" s="13">
        <v>3631.8070999186834</v>
      </c>
      <c r="D16" s="33">
        <v>3640</v>
      </c>
      <c r="E16" s="14"/>
      <c r="F16" s="14">
        <v>0</v>
      </c>
      <c r="G16" s="14">
        <v>30</v>
      </c>
      <c r="H16" s="21">
        <v>54</v>
      </c>
      <c r="I16" s="21">
        <v>1059</v>
      </c>
      <c r="J16" s="30">
        <v>535.1337862</v>
      </c>
      <c r="K16" s="21">
        <v>220.2808538</v>
      </c>
      <c r="L16" s="22">
        <v>1995</v>
      </c>
      <c r="M16" s="7">
        <f t="shared" si="0"/>
        <v>3885.2217399186834</v>
      </c>
      <c r="O16" s="34">
        <f t="shared" si="1"/>
        <v>-8.192900081316566</v>
      </c>
    </row>
    <row r="17" spans="1:15" ht="18.75" customHeight="1">
      <c r="A17" s="62"/>
      <c r="B17" s="27">
        <v>15</v>
      </c>
      <c r="C17" s="13">
        <v>3529.289513904495</v>
      </c>
      <c r="D17" s="38">
        <v>3530</v>
      </c>
      <c r="E17" s="14"/>
      <c r="F17" s="14">
        <v>0</v>
      </c>
      <c r="G17" s="14">
        <v>30</v>
      </c>
      <c r="H17" s="21">
        <v>54</v>
      </c>
      <c r="I17" s="21">
        <v>1059</v>
      </c>
      <c r="J17" s="30">
        <v>456.49293040000003</v>
      </c>
      <c r="K17" s="21">
        <v>119.58103499999999</v>
      </c>
      <c r="L17" s="22">
        <v>1995</v>
      </c>
      <c r="M17" s="7">
        <f t="shared" si="0"/>
        <v>3713.3634793044953</v>
      </c>
      <c r="O17" s="34">
        <f t="shared" si="1"/>
        <v>-0.7104860955050754</v>
      </c>
    </row>
    <row r="18" spans="1:15" ht="18.75" customHeight="1">
      <c r="A18" s="62"/>
      <c r="B18" s="27">
        <v>16</v>
      </c>
      <c r="C18" s="13">
        <v>3794.442360606084</v>
      </c>
      <c r="D18" s="41">
        <v>3800</v>
      </c>
      <c r="E18" s="14"/>
      <c r="F18" s="14">
        <v>0</v>
      </c>
      <c r="G18" s="14">
        <v>30</v>
      </c>
      <c r="H18" s="21">
        <v>54</v>
      </c>
      <c r="I18" s="21">
        <v>1059</v>
      </c>
      <c r="J18" s="30">
        <v>513.5153829000001</v>
      </c>
      <c r="K18" s="21">
        <v>358.74310639999993</v>
      </c>
      <c r="L18" s="22">
        <v>1995</v>
      </c>
      <c r="M18" s="7">
        <f t="shared" si="0"/>
        <v>4004.700849906084</v>
      </c>
      <c r="O18" s="34">
        <f>C18-D18-2400</f>
        <v>-2405.557639393916</v>
      </c>
    </row>
    <row r="19" spans="1:15" ht="18.75" customHeight="1">
      <c r="A19" s="62"/>
      <c r="B19" s="27">
        <v>17</v>
      </c>
      <c r="C19" s="13">
        <v>4057.35948479787</v>
      </c>
      <c r="D19" s="40">
        <v>4058</v>
      </c>
      <c r="E19" s="14"/>
      <c r="F19" s="14">
        <v>0</v>
      </c>
      <c r="G19" s="14">
        <v>30</v>
      </c>
      <c r="H19" s="21">
        <v>54</v>
      </c>
      <c r="I19" s="21">
        <v>1059</v>
      </c>
      <c r="J19" s="30">
        <v>821.8125994000001</v>
      </c>
      <c r="K19" s="21">
        <v>365.0368442</v>
      </c>
      <c r="L19" s="22">
        <v>1995</v>
      </c>
      <c r="M19" s="7">
        <f t="shared" si="0"/>
        <v>4324.20892839787</v>
      </c>
      <c r="O19" s="34">
        <f t="shared" si="1"/>
        <v>-0.6405152021297909</v>
      </c>
    </row>
    <row r="20" spans="1:15" ht="18.75" customHeight="1">
      <c r="A20" s="62"/>
      <c r="B20" s="27">
        <v>18</v>
      </c>
      <c r="C20" s="13">
        <v>3646.1890819900696</v>
      </c>
      <c r="D20" s="39"/>
      <c r="E20" s="14">
        <f>(C20-D20)*0.07</f>
        <v>255.2332357393049</v>
      </c>
      <c r="F20" s="14">
        <v>0</v>
      </c>
      <c r="G20" s="14">
        <v>30</v>
      </c>
      <c r="H20" s="21">
        <v>54</v>
      </c>
      <c r="I20" s="21">
        <v>1059</v>
      </c>
      <c r="J20" s="30">
        <v>578.0572798000001</v>
      </c>
      <c r="K20" s="21">
        <v>169.9309444</v>
      </c>
      <c r="L20" s="22">
        <v>1995</v>
      </c>
      <c r="M20" s="7">
        <f t="shared" si="0"/>
        <v>7787.410541929375</v>
      </c>
      <c r="O20" s="34">
        <f t="shared" si="1"/>
        <v>3646.1890819900696</v>
      </c>
    </row>
    <row r="21" spans="1:13" ht="18.75" customHeight="1">
      <c r="A21" s="62"/>
      <c r="B21" s="1"/>
      <c r="C21" s="6"/>
      <c r="D21" s="11"/>
      <c r="E21" s="14"/>
      <c r="F21" s="14"/>
      <c r="G21" s="14"/>
      <c r="H21" s="20"/>
      <c r="I21" s="21"/>
      <c r="J21" s="30"/>
      <c r="K21" s="10"/>
      <c r="L21" s="8"/>
      <c r="M21" s="7"/>
    </row>
    <row r="22" spans="1:13" ht="15">
      <c r="A22" s="62"/>
      <c r="B22" s="27" t="s">
        <v>10</v>
      </c>
      <c r="C22" s="9">
        <f aca="true" t="shared" si="2" ref="C22:M22">SUM(C3:C20)</f>
        <v>75783.87721919113</v>
      </c>
      <c r="D22" s="9">
        <f t="shared" si="2"/>
        <v>65007.08</v>
      </c>
      <c r="E22" s="9">
        <f t="shared" si="2"/>
        <v>709.7421838661882</v>
      </c>
      <c r="F22" s="9">
        <f t="shared" si="2"/>
        <v>0</v>
      </c>
      <c r="G22" s="9">
        <f t="shared" si="2"/>
        <v>540</v>
      </c>
      <c r="H22" s="9">
        <f t="shared" si="2"/>
        <v>972</v>
      </c>
      <c r="I22" s="9">
        <f t="shared" si="2"/>
        <v>19062</v>
      </c>
      <c r="J22" s="9">
        <f t="shared" si="2"/>
        <v>8525.169970199999</v>
      </c>
      <c r="K22" s="9">
        <f t="shared" si="2"/>
        <v>4103.517630799999</v>
      </c>
      <c r="L22" s="9">
        <f t="shared" si="2"/>
        <v>35910</v>
      </c>
      <c r="M22" s="9">
        <f t="shared" si="2"/>
        <v>80599.22700405733</v>
      </c>
    </row>
    <row r="23" spans="1:13" ht="8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">
      <c r="A24" s="63" t="s">
        <v>24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13" ht="15" customHeight="1">
      <c r="A25" s="58" t="s">
        <v>26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ht="15" customHeight="1">
      <c r="D28" s="19"/>
    </row>
    <row r="29" ht="34.5" customHeight="1">
      <c r="D29" s="19"/>
    </row>
    <row r="30" ht="15" customHeight="1">
      <c r="D30" s="19"/>
    </row>
    <row r="31" ht="15" customHeight="1">
      <c r="D31" s="19"/>
    </row>
    <row r="32" ht="15" customHeight="1">
      <c r="D32" s="19"/>
    </row>
    <row r="33" ht="15">
      <c r="D33" s="19"/>
    </row>
    <row r="34" ht="15">
      <c r="D34" s="19"/>
    </row>
  </sheetData>
  <sheetProtection/>
  <mergeCells count="5">
    <mergeCell ref="A25:M27"/>
    <mergeCell ref="A1:M1"/>
    <mergeCell ref="A23:M23"/>
    <mergeCell ref="A3:A22"/>
    <mergeCell ref="A24:M24"/>
  </mergeCells>
  <printOptions/>
  <pageMargins left="0.07874015748031496" right="0" top="0.1968503937007874" bottom="0.1968503937007874" header="0" footer="0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28125" style="0" customWidth="1"/>
    <col min="5" max="5" width="10.421875" style="0" bestFit="1" customWidth="1"/>
    <col min="6" max="6" width="11.7109375" style="0" hidden="1" customWidth="1"/>
    <col min="7" max="7" width="11.140625" style="0" bestFit="1" customWidth="1"/>
    <col min="8" max="8" width="8.8515625" style="0" bestFit="1" customWidth="1"/>
    <col min="9" max="9" width="11.421875" style="0" bestFit="1" customWidth="1"/>
    <col min="10" max="10" width="11.140625" style="0" customWidth="1"/>
    <col min="11" max="11" width="10.421875" style="0" bestFit="1" customWidth="1"/>
    <col min="12" max="12" width="11.421875" style="0" bestFit="1" customWidth="1"/>
    <col min="13" max="13" width="15.57421875" style="0" customWidth="1"/>
    <col min="14" max="14" width="0.9921875" style="0" customWidth="1"/>
    <col min="15" max="15" width="17.421875" style="34" bestFit="1" customWidth="1"/>
    <col min="16" max="16" width="18.421875" style="0" bestFit="1" customWidth="1"/>
  </cols>
  <sheetData>
    <row r="1" spans="1:13" ht="1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23</v>
      </c>
      <c r="F2" s="4" t="s">
        <v>22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O2" s="47" t="s">
        <v>14</v>
      </c>
    </row>
    <row r="3" spans="1:18" ht="18.75" customHeight="1">
      <c r="A3" s="62" t="s">
        <v>4</v>
      </c>
      <c r="B3" s="27">
        <v>1</v>
      </c>
      <c r="C3" s="14">
        <v>6001.257683970022</v>
      </c>
      <c r="D3" s="15">
        <v>6000</v>
      </c>
      <c r="E3" s="14"/>
      <c r="F3" s="14">
        <v>0</v>
      </c>
      <c r="G3" s="14">
        <v>30</v>
      </c>
      <c r="H3" s="21">
        <v>54</v>
      </c>
      <c r="I3" s="21">
        <v>1059</v>
      </c>
      <c r="J3" s="21">
        <v>272.2665452</v>
      </c>
      <c r="K3" s="24">
        <v>0</v>
      </c>
      <c r="L3" s="23">
        <v>1995</v>
      </c>
      <c r="M3" s="7">
        <f>C3-D3+E3+H3+K3+L3+I3+J3+F3+G3</f>
        <v>3411.5242291700224</v>
      </c>
      <c r="O3" s="34">
        <f>C3-D3</f>
        <v>1.257683970022299</v>
      </c>
      <c r="R3" s="2">
        <f>I3+J3</f>
        <v>1331.2665452</v>
      </c>
    </row>
    <row r="4" spans="1:16" ht="18.75" customHeight="1">
      <c r="A4" s="62"/>
      <c r="B4" s="27">
        <v>2</v>
      </c>
      <c r="C4" s="14">
        <v>7501.3531669389295</v>
      </c>
      <c r="D4" s="15"/>
      <c r="E4" s="14">
        <f>(C4-D4)*0.07</f>
        <v>525.0947216857251</v>
      </c>
      <c r="F4" s="14">
        <v>0</v>
      </c>
      <c r="G4" s="14">
        <v>30</v>
      </c>
      <c r="H4" s="21">
        <v>54</v>
      </c>
      <c r="I4" s="21">
        <v>1059</v>
      </c>
      <c r="J4" s="21">
        <v>804.8938495000001</v>
      </c>
      <c r="K4" s="24">
        <v>478.3241414</v>
      </c>
      <c r="L4" s="23">
        <v>1995</v>
      </c>
      <c r="M4" s="7">
        <f aca="true" t="shared" si="0" ref="M4:M20">C4-D4+E4+H4+K4+L4+I4+J4+F4+G4</f>
        <v>12447.665879524655</v>
      </c>
      <c r="O4" s="34">
        <f aca="true" t="shared" si="1" ref="O4:O20">C4-D4</f>
        <v>7501.3531669389295</v>
      </c>
      <c r="P4" s="53" t="s">
        <v>15</v>
      </c>
    </row>
    <row r="5" spans="1:15" ht="18.75" customHeight="1">
      <c r="A5" s="62"/>
      <c r="B5" s="27">
        <v>3</v>
      </c>
      <c r="C5" s="14">
        <v>3457.3832386270365</v>
      </c>
      <c r="D5" s="42">
        <v>3460</v>
      </c>
      <c r="E5" s="14"/>
      <c r="F5" s="14">
        <v>0</v>
      </c>
      <c r="G5" s="14">
        <v>30</v>
      </c>
      <c r="H5" s="21">
        <v>54</v>
      </c>
      <c r="I5" s="21">
        <v>1059</v>
      </c>
      <c r="J5" s="21">
        <v>510.6955919</v>
      </c>
      <c r="K5" s="24">
        <v>119.58103499999999</v>
      </c>
      <c r="L5" s="23">
        <v>1995</v>
      </c>
      <c r="M5" s="7">
        <f t="shared" si="0"/>
        <v>3765.659865527037</v>
      </c>
      <c r="O5" s="34">
        <f t="shared" si="1"/>
        <v>-2.6167613729635377</v>
      </c>
    </row>
    <row r="6" spans="1:15" ht="18.75" customHeight="1">
      <c r="A6" s="62"/>
      <c r="B6" s="27">
        <v>4</v>
      </c>
      <c r="C6" s="14">
        <v>3306.215340967083</v>
      </c>
      <c r="D6" s="38">
        <v>3306.22</v>
      </c>
      <c r="E6" s="14"/>
      <c r="F6" s="14">
        <v>0</v>
      </c>
      <c r="G6" s="14">
        <v>30</v>
      </c>
      <c r="H6" s="21">
        <v>54</v>
      </c>
      <c r="I6" s="21">
        <v>1059</v>
      </c>
      <c r="J6" s="21">
        <v>165.42777420000002</v>
      </c>
      <c r="K6" s="24">
        <v>245.4558092</v>
      </c>
      <c r="L6" s="23">
        <v>1995</v>
      </c>
      <c r="M6" s="7">
        <f t="shared" si="0"/>
        <v>3548.878924367083</v>
      </c>
      <c r="O6" s="34">
        <f t="shared" si="1"/>
        <v>-0.00465903291660652</v>
      </c>
    </row>
    <row r="7" spans="1:18" ht="18.75" customHeight="1">
      <c r="A7" s="62"/>
      <c r="B7" s="27">
        <v>5</v>
      </c>
      <c r="C7" s="14">
        <v>3801.3500862241126</v>
      </c>
      <c r="D7" s="43"/>
      <c r="E7" s="14">
        <f>(C7-D7)*0.07</f>
        <v>266.0945060356879</v>
      </c>
      <c r="F7" s="14">
        <v>0</v>
      </c>
      <c r="G7" s="14">
        <v>30</v>
      </c>
      <c r="H7" s="21">
        <v>54</v>
      </c>
      <c r="I7" s="21">
        <v>1059</v>
      </c>
      <c r="J7" s="21">
        <v>469.33864769999997</v>
      </c>
      <c r="K7" s="24">
        <v>434.2679698</v>
      </c>
      <c r="L7" s="23">
        <v>1995</v>
      </c>
      <c r="M7" s="7">
        <f t="shared" si="0"/>
        <v>8109.051209759801</v>
      </c>
      <c r="O7" s="34">
        <f t="shared" si="1"/>
        <v>3801.3500862241126</v>
      </c>
      <c r="P7" s="31"/>
      <c r="R7" s="2"/>
    </row>
    <row r="8" spans="1:15" ht="18.75" customHeight="1">
      <c r="A8" s="62"/>
      <c r="B8" s="27">
        <v>6</v>
      </c>
      <c r="C8" s="14">
        <v>3379.194673717751</v>
      </c>
      <c r="D8" s="42">
        <v>3380</v>
      </c>
      <c r="E8" s="14"/>
      <c r="F8" s="14">
        <v>0</v>
      </c>
      <c r="G8" s="14">
        <v>30</v>
      </c>
      <c r="H8" s="21">
        <v>54</v>
      </c>
      <c r="I8" s="21">
        <v>1059</v>
      </c>
      <c r="J8" s="21">
        <v>196.7587921</v>
      </c>
      <c r="K8" s="24">
        <v>232.86833219999997</v>
      </c>
      <c r="L8" s="23">
        <v>1995</v>
      </c>
      <c r="M8" s="7">
        <f t="shared" si="0"/>
        <v>3566.821798017751</v>
      </c>
      <c r="O8" s="34">
        <f t="shared" si="1"/>
        <v>-0.8053262822490979</v>
      </c>
    </row>
    <row r="9" spans="1:15" ht="18.75" customHeight="1" thickBot="1">
      <c r="A9" s="62"/>
      <c r="B9" s="27">
        <v>7</v>
      </c>
      <c r="C9" s="14">
        <v>3562.065733361116</v>
      </c>
      <c r="D9" s="44">
        <v>3562</v>
      </c>
      <c r="E9" s="14"/>
      <c r="F9" s="14">
        <v>0</v>
      </c>
      <c r="G9" s="14">
        <v>30</v>
      </c>
      <c r="H9" s="21">
        <v>54</v>
      </c>
      <c r="I9" s="21">
        <v>1059</v>
      </c>
      <c r="J9" s="21">
        <v>429.2349451</v>
      </c>
      <c r="K9" s="24">
        <v>346.155628</v>
      </c>
      <c r="L9" s="23">
        <v>1995</v>
      </c>
      <c r="M9" s="7">
        <f t="shared" si="0"/>
        <v>3913.456306461116</v>
      </c>
      <c r="O9" s="34">
        <f t="shared" si="1"/>
        <v>0.0657333611161448</v>
      </c>
    </row>
    <row r="10" spans="1:16" ht="18.75" customHeight="1" thickBot="1">
      <c r="A10" s="62"/>
      <c r="B10" s="27">
        <v>8</v>
      </c>
      <c r="C10" s="14">
        <v>11557.56063312338</v>
      </c>
      <c r="D10" s="52"/>
      <c r="E10" s="14">
        <f>(C10-D10)*0.07</f>
        <v>809.0292443186366</v>
      </c>
      <c r="F10" s="14">
        <v>0</v>
      </c>
      <c r="G10" s="14">
        <v>30</v>
      </c>
      <c r="H10" s="21">
        <v>54</v>
      </c>
      <c r="I10" s="21">
        <v>1059</v>
      </c>
      <c r="J10" s="21">
        <v>514.4553141</v>
      </c>
      <c r="K10" s="24">
        <v>270.6307646</v>
      </c>
      <c r="L10" s="23">
        <v>1995</v>
      </c>
      <c r="M10" s="7">
        <f t="shared" si="0"/>
        <v>16289.675956142017</v>
      </c>
      <c r="O10" s="34">
        <f t="shared" si="1"/>
        <v>11557.56063312338</v>
      </c>
      <c r="P10" s="31"/>
    </row>
    <row r="11" spans="1:15" ht="18.75" customHeight="1">
      <c r="A11" s="62"/>
      <c r="B11" s="27">
        <v>9</v>
      </c>
      <c r="C11" s="14">
        <v>3680.091269243367</v>
      </c>
      <c r="D11" s="44">
        <v>3836</v>
      </c>
      <c r="E11" s="14"/>
      <c r="F11" s="14">
        <v>0</v>
      </c>
      <c r="G11" s="14">
        <v>30</v>
      </c>
      <c r="H11" s="21">
        <v>54</v>
      </c>
      <c r="I11" s="21">
        <v>1059</v>
      </c>
      <c r="J11" s="21">
        <v>363.1264975</v>
      </c>
      <c r="K11" s="24">
        <v>402.7992766</v>
      </c>
      <c r="L11" s="23">
        <v>1995</v>
      </c>
      <c r="M11" s="7">
        <f t="shared" si="0"/>
        <v>3748.0170433433673</v>
      </c>
      <c r="O11" s="34">
        <f t="shared" si="1"/>
        <v>-155.90873075663285</v>
      </c>
    </row>
    <row r="12" spans="1:15" ht="18.75" customHeight="1">
      <c r="A12" s="62"/>
      <c r="B12" s="27">
        <v>10</v>
      </c>
      <c r="C12" s="14">
        <v>3593.449777133456</v>
      </c>
      <c r="D12" s="44">
        <v>3593</v>
      </c>
      <c r="E12" s="14"/>
      <c r="F12" s="14">
        <v>0</v>
      </c>
      <c r="G12" s="14">
        <v>30</v>
      </c>
      <c r="H12" s="21">
        <v>54</v>
      </c>
      <c r="I12" s="21">
        <v>1059</v>
      </c>
      <c r="J12" s="21">
        <v>333.9886511</v>
      </c>
      <c r="K12" s="24">
        <v>371.33058339999997</v>
      </c>
      <c r="L12" s="23">
        <v>1995</v>
      </c>
      <c r="M12" s="7">
        <f t="shared" si="0"/>
        <v>3843.7690116334556</v>
      </c>
      <c r="O12" s="34">
        <f t="shared" si="1"/>
        <v>0.449777133455882</v>
      </c>
    </row>
    <row r="13" spans="1:15" ht="18.75" customHeight="1">
      <c r="A13" s="62"/>
      <c r="B13" s="27">
        <v>11</v>
      </c>
      <c r="C13" s="14">
        <v>3328.5347927330404</v>
      </c>
      <c r="D13" s="38">
        <v>3484</v>
      </c>
      <c r="E13" s="14"/>
      <c r="F13" s="14">
        <v>0</v>
      </c>
      <c r="G13" s="14">
        <v>30</v>
      </c>
      <c r="H13" s="21">
        <v>54</v>
      </c>
      <c r="I13" s="21">
        <v>1059</v>
      </c>
      <c r="J13" s="21">
        <v>421.0888812</v>
      </c>
      <c r="K13" s="24">
        <v>308.3931956</v>
      </c>
      <c r="L13" s="23">
        <v>1995</v>
      </c>
      <c r="M13" s="7">
        <f t="shared" si="0"/>
        <v>3712.0168695330403</v>
      </c>
      <c r="O13" s="34">
        <f t="shared" si="1"/>
        <v>-155.46520726695962</v>
      </c>
    </row>
    <row r="14" spans="1:15" ht="18.75" customHeight="1">
      <c r="A14" s="62"/>
      <c r="B14" s="27">
        <v>12</v>
      </c>
      <c r="C14" s="14">
        <v>3447.5645235532334</v>
      </c>
      <c r="D14" s="38">
        <v>3447.56</v>
      </c>
      <c r="E14" s="14"/>
      <c r="F14" s="14">
        <v>0</v>
      </c>
      <c r="G14" s="14">
        <v>30</v>
      </c>
      <c r="H14" s="21">
        <v>54</v>
      </c>
      <c r="I14" s="21">
        <v>1059</v>
      </c>
      <c r="J14" s="21">
        <v>343.0746462</v>
      </c>
      <c r="K14" s="24">
        <v>201.399639</v>
      </c>
      <c r="L14" s="23">
        <v>1995</v>
      </c>
      <c r="M14" s="7">
        <f t="shared" si="0"/>
        <v>3682.478808753234</v>
      </c>
      <c r="O14" s="34">
        <f t="shared" si="1"/>
        <v>0.004523553233411803</v>
      </c>
    </row>
    <row r="15" spans="1:15" ht="18.75" customHeight="1">
      <c r="A15" s="62"/>
      <c r="B15" s="27">
        <v>13</v>
      </c>
      <c r="C15" s="14">
        <v>3857.5088453500002</v>
      </c>
      <c r="D15" s="42">
        <v>3860</v>
      </c>
      <c r="E15" s="14"/>
      <c r="F15" s="14">
        <v>0</v>
      </c>
      <c r="G15" s="14">
        <v>30</v>
      </c>
      <c r="H15" s="21">
        <v>54</v>
      </c>
      <c r="I15" s="21">
        <v>1059</v>
      </c>
      <c r="J15" s="21">
        <v>962.1755598</v>
      </c>
      <c r="K15" s="24">
        <v>314.6869348</v>
      </c>
      <c r="L15" s="23">
        <v>1995</v>
      </c>
      <c r="M15" s="7">
        <f t="shared" si="0"/>
        <v>4412.37133995</v>
      </c>
      <c r="O15" s="34">
        <f t="shared" si="1"/>
        <v>-2.491154649999771</v>
      </c>
    </row>
    <row r="16" spans="1:15" ht="18.75" customHeight="1">
      <c r="A16" s="62"/>
      <c r="B16" s="27">
        <v>14</v>
      </c>
      <c r="C16" s="14">
        <v>3320.697714942173</v>
      </c>
      <c r="D16" s="38">
        <v>3350</v>
      </c>
      <c r="E16" s="14"/>
      <c r="F16" s="14">
        <v>0</v>
      </c>
      <c r="G16" s="14">
        <v>30</v>
      </c>
      <c r="H16" s="21">
        <v>54</v>
      </c>
      <c r="I16" s="21">
        <v>1059</v>
      </c>
      <c r="J16" s="21">
        <v>325.8425859</v>
      </c>
      <c r="K16" s="24">
        <v>81.81860259999999</v>
      </c>
      <c r="L16" s="23">
        <v>1995</v>
      </c>
      <c r="M16" s="7">
        <f t="shared" si="0"/>
        <v>3516.358903442173</v>
      </c>
      <c r="O16" s="34">
        <f t="shared" si="1"/>
        <v>-29.302285057826793</v>
      </c>
    </row>
    <row r="17" spans="1:15" ht="18.75" customHeight="1">
      <c r="A17" s="62"/>
      <c r="B17" s="27">
        <v>15</v>
      </c>
      <c r="C17" s="16">
        <v>5619.814503839227</v>
      </c>
      <c r="D17" s="33">
        <v>5620</v>
      </c>
      <c r="E17" s="14"/>
      <c r="F17" s="14">
        <v>0</v>
      </c>
      <c r="G17" s="14">
        <v>30</v>
      </c>
      <c r="H17" s="21">
        <v>54</v>
      </c>
      <c r="I17" s="21">
        <v>1059</v>
      </c>
      <c r="J17" s="21">
        <v>135.663307</v>
      </c>
      <c r="K17" s="24">
        <v>132.168512</v>
      </c>
      <c r="L17" s="23">
        <v>1995</v>
      </c>
      <c r="M17" s="7">
        <f t="shared" si="0"/>
        <v>3405.6463228392267</v>
      </c>
      <c r="N17" s="2"/>
      <c r="O17" s="34">
        <f t="shared" si="1"/>
        <v>-0.18549616077325481</v>
      </c>
    </row>
    <row r="18" spans="1:15" ht="18.75" customHeight="1">
      <c r="A18" s="62"/>
      <c r="B18" s="27">
        <v>16</v>
      </c>
      <c r="C18" s="14">
        <v>3337.96702941</v>
      </c>
      <c r="D18" s="43">
        <v>3350</v>
      </c>
      <c r="E18" s="14"/>
      <c r="F18" s="14">
        <v>0</v>
      </c>
      <c r="G18" s="14">
        <v>30</v>
      </c>
      <c r="H18" s="21">
        <v>54</v>
      </c>
      <c r="I18" s="21">
        <v>1059</v>
      </c>
      <c r="J18" s="21">
        <v>176.08032000000003</v>
      </c>
      <c r="K18" s="24">
        <v>289.5119808</v>
      </c>
      <c r="L18" s="23">
        <v>1995</v>
      </c>
      <c r="M18" s="7">
        <f t="shared" si="0"/>
        <v>3591.55933021</v>
      </c>
      <c r="O18" s="34">
        <f t="shared" si="1"/>
        <v>-12.032970589999877</v>
      </c>
    </row>
    <row r="19" spans="1:16" ht="18.75" customHeight="1">
      <c r="A19" s="62"/>
      <c r="B19" s="27">
        <v>17</v>
      </c>
      <c r="C19" s="17">
        <v>3539.5801245099988</v>
      </c>
      <c r="D19" s="43">
        <v>3539.58</v>
      </c>
      <c r="E19" s="14"/>
      <c r="F19" s="14">
        <v>0</v>
      </c>
      <c r="G19" s="14">
        <v>30</v>
      </c>
      <c r="H19" s="21">
        <v>54</v>
      </c>
      <c r="I19" s="21">
        <v>1059</v>
      </c>
      <c r="J19" s="21">
        <v>785.1553086000001</v>
      </c>
      <c r="K19" s="24">
        <v>453.149186</v>
      </c>
      <c r="L19" s="23">
        <v>1995</v>
      </c>
      <c r="M19" s="7">
        <f t="shared" si="0"/>
        <v>4376.304619109999</v>
      </c>
      <c r="O19" s="34">
        <f t="shared" si="1"/>
        <v>0.00012450999884094927</v>
      </c>
      <c r="P19" s="2"/>
    </row>
    <row r="20" spans="1:15" ht="18" customHeight="1">
      <c r="A20" s="62"/>
      <c r="B20" s="27">
        <v>18</v>
      </c>
      <c r="C20" s="14">
        <v>3438.848011209468</v>
      </c>
      <c r="D20" s="17">
        <v>3438</v>
      </c>
      <c r="E20" s="14"/>
      <c r="F20" s="14">
        <v>0</v>
      </c>
      <c r="G20" s="14">
        <v>30</v>
      </c>
      <c r="H20" s="21">
        <v>54</v>
      </c>
      <c r="I20" s="21">
        <v>1059</v>
      </c>
      <c r="J20" s="21">
        <v>163.54791310000002</v>
      </c>
      <c r="K20" s="24">
        <v>12.587476999999998</v>
      </c>
      <c r="L20" s="23">
        <v>1995</v>
      </c>
      <c r="M20" s="7">
        <f t="shared" si="0"/>
        <v>3314.9834013094683</v>
      </c>
      <c r="O20" s="34">
        <f t="shared" si="1"/>
        <v>0.8480112094680408</v>
      </c>
    </row>
    <row r="21" spans="1:13" ht="15">
      <c r="A21" s="62"/>
      <c r="B21" s="27" t="s">
        <v>10</v>
      </c>
      <c r="C21" s="9">
        <f>SUM(C3:C20)</f>
        <v>79730.43714885341</v>
      </c>
      <c r="D21" s="9">
        <f aca="true" t="shared" si="2" ref="D21:M21">SUM(D3:D20)</f>
        <v>57226.36</v>
      </c>
      <c r="E21" s="9">
        <f t="shared" si="2"/>
        <v>1600.2184720400496</v>
      </c>
      <c r="F21" s="9">
        <f t="shared" si="2"/>
        <v>0</v>
      </c>
      <c r="G21" s="9">
        <f t="shared" si="2"/>
        <v>540</v>
      </c>
      <c r="H21" s="9">
        <f t="shared" si="2"/>
        <v>972</v>
      </c>
      <c r="I21" s="9">
        <f t="shared" si="2"/>
        <v>19062</v>
      </c>
      <c r="J21" s="9">
        <f t="shared" si="2"/>
        <v>7372.8151302</v>
      </c>
      <c r="K21" s="9">
        <f>SUM(K3:K20)</f>
        <v>4695.129068</v>
      </c>
      <c r="L21" s="9">
        <f t="shared" si="2"/>
        <v>35910</v>
      </c>
      <c r="M21" s="9">
        <f t="shared" si="2"/>
        <v>92656.23981909345</v>
      </c>
    </row>
    <row r="22" spans="1:13" ht="8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">
      <c r="A23" s="63" t="s">
        <v>24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 customHeight="1">
      <c r="A24" s="58" t="s">
        <v>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ht="15" customHeight="1">
      <c r="D27" s="19"/>
    </row>
    <row r="28" ht="28.5" customHeight="1">
      <c r="D28" s="19"/>
    </row>
    <row r="29" ht="15" customHeight="1">
      <c r="D29" s="19"/>
    </row>
    <row r="30" ht="15" customHeight="1">
      <c r="D30" s="19"/>
    </row>
    <row r="31" ht="15" customHeight="1">
      <c r="D31" s="19"/>
    </row>
    <row r="32" ht="15">
      <c r="D32" s="19"/>
    </row>
    <row r="33" ht="15">
      <c r="D33" s="19"/>
    </row>
  </sheetData>
  <sheetProtection/>
  <mergeCells count="5">
    <mergeCell ref="A24:M26"/>
    <mergeCell ref="A1:M1"/>
    <mergeCell ref="A22:M22"/>
    <mergeCell ref="A3:A21"/>
    <mergeCell ref="A23:M23"/>
  </mergeCells>
  <printOptions/>
  <pageMargins left="0.3937007874015748" right="0" top="0.35433070866141736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00390625" style="0" bestFit="1" customWidth="1"/>
    <col min="4" max="4" width="11.421875" style="0" bestFit="1" customWidth="1"/>
    <col min="5" max="5" width="10.421875" style="0" bestFit="1" customWidth="1"/>
    <col min="6" max="6" width="11.421875" style="0" hidden="1" customWidth="1"/>
    <col min="7" max="7" width="11.140625" style="0" bestFit="1" customWidth="1"/>
    <col min="8" max="8" width="8.8515625" style="0" bestFit="1" customWidth="1"/>
    <col min="9" max="9" width="11.57421875" style="0" customWidth="1"/>
    <col min="10" max="10" width="10.421875" style="0" customWidth="1"/>
    <col min="11" max="11" width="10.421875" style="0" bestFit="1" customWidth="1"/>
    <col min="12" max="12" width="11.421875" style="0" customWidth="1"/>
    <col min="13" max="13" width="15.421875" style="0" customWidth="1"/>
    <col min="14" max="14" width="18.00390625" style="34" customWidth="1"/>
    <col min="15" max="15" width="9.140625" style="0" customWidth="1"/>
    <col min="16" max="16" width="23.140625" style="0" customWidth="1"/>
  </cols>
  <sheetData>
    <row r="1" spans="1:13" ht="1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47.25" customHeight="1">
      <c r="A2" s="3" t="s">
        <v>0</v>
      </c>
      <c r="B2" s="28" t="s">
        <v>2</v>
      </c>
      <c r="C2" s="4" t="s">
        <v>9</v>
      </c>
      <c r="D2" s="4" t="s">
        <v>8</v>
      </c>
      <c r="E2" s="4" t="s">
        <v>23</v>
      </c>
      <c r="F2" s="4" t="s">
        <v>22</v>
      </c>
      <c r="G2" s="50" t="s">
        <v>19</v>
      </c>
      <c r="H2" s="4" t="s">
        <v>12</v>
      </c>
      <c r="I2" s="4" t="s">
        <v>16</v>
      </c>
      <c r="J2" s="29" t="s">
        <v>17</v>
      </c>
      <c r="K2" s="4" t="s">
        <v>7</v>
      </c>
      <c r="L2" s="4" t="s">
        <v>13</v>
      </c>
      <c r="M2" s="5" t="s">
        <v>6</v>
      </c>
      <c r="N2" s="47" t="s">
        <v>14</v>
      </c>
    </row>
    <row r="3" spans="1:17" ht="18.75" customHeight="1">
      <c r="A3" s="62" t="s">
        <v>5</v>
      </c>
      <c r="B3" s="27">
        <v>19</v>
      </c>
      <c r="C3" s="14">
        <v>6425.183685386943</v>
      </c>
      <c r="D3" s="14">
        <v>6425</v>
      </c>
      <c r="E3" s="56">
        <f>(C3-D3)*0.07</f>
        <v>0.012857977085986932</v>
      </c>
      <c r="F3" s="14">
        <v>0</v>
      </c>
      <c r="G3" s="14">
        <v>30</v>
      </c>
      <c r="H3" s="21">
        <v>54</v>
      </c>
      <c r="I3" s="21">
        <v>1059</v>
      </c>
      <c r="J3" s="30">
        <v>591.2163075</v>
      </c>
      <c r="K3" s="21">
        <v>0</v>
      </c>
      <c r="L3" s="23">
        <v>1995</v>
      </c>
      <c r="M3" s="7">
        <f>C3-D3+E3+H3+K3+L3+I3+J3+F3+G3</f>
        <v>3729.4128508640283</v>
      </c>
      <c r="N3" s="34">
        <f>C3-D3</f>
        <v>0.18368538694267045</v>
      </c>
      <c r="O3" s="2"/>
      <c r="P3" s="32"/>
      <c r="Q3" s="2"/>
    </row>
    <row r="4" spans="1:16" ht="18.75" customHeight="1">
      <c r="A4" s="62"/>
      <c r="B4" s="27">
        <v>20</v>
      </c>
      <c r="C4" s="14">
        <v>4159.194999379851</v>
      </c>
      <c r="D4" s="25">
        <v>4159.19</v>
      </c>
      <c r="E4" s="14"/>
      <c r="F4" s="14">
        <v>0</v>
      </c>
      <c r="G4" s="14">
        <v>30</v>
      </c>
      <c r="H4" s="21">
        <v>54</v>
      </c>
      <c r="I4" s="21">
        <v>1059</v>
      </c>
      <c r="J4" s="30">
        <v>839.0446597</v>
      </c>
      <c r="K4" s="21">
        <v>415.38675359999996</v>
      </c>
      <c r="L4" s="23">
        <v>1995</v>
      </c>
      <c r="M4" s="7">
        <f aca="true" t="shared" si="0" ref="M4:M20">C4-D4+E4+H4+K4+L4+I4+J4+F4+G4</f>
        <v>4392.436412679851</v>
      </c>
      <c r="N4" s="34">
        <f aca="true" t="shared" si="1" ref="N4:N21">C4-D4</f>
        <v>0.004999379851142294</v>
      </c>
      <c r="O4" s="2"/>
      <c r="P4" s="32"/>
    </row>
    <row r="5" spans="1:16" ht="18.75" customHeight="1">
      <c r="A5" s="62"/>
      <c r="B5" s="27">
        <v>21</v>
      </c>
      <c r="C5" s="14">
        <v>3959.3874375705695</v>
      </c>
      <c r="D5" s="25">
        <v>3960</v>
      </c>
      <c r="E5" s="14"/>
      <c r="F5" s="14">
        <v>0</v>
      </c>
      <c r="G5" s="14">
        <v>30</v>
      </c>
      <c r="H5" s="21">
        <v>54</v>
      </c>
      <c r="I5" s="21">
        <v>1059</v>
      </c>
      <c r="J5" s="30">
        <v>720.9267221000001</v>
      </c>
      <c r="K5" s="21">
        <v>295.8057186</v>
      </c>
      <c r="L5" s="23">
        <v>1995</v>
      </c>
      <c r="M5" s="7">
        <f t="shared" si="0"/>
        <v>4154.11987827057</v>
      </c>
      <c r="N5" s="34">
        <f t="shared" si="1"/>
        <v>-0.6125624294304544</v>
      </c>
      <c r="O5" s="2"/>
      <c r="P5" s="32"/>
    </row>
    <row r="6" spans="1:15" ht="18.75" customHeight="1">
      <c r="A6" s="62"/>
      <c r="B6" s="27">
        <v>22</v>
      </c>
      <c r="C6" s="14">
        <v>3608.9039400185384</v>
      </c>
      <c r="D6" s="25">
        <v>3608</v>
      </c>
      <c r="E6" s="14"/>
      <c r="F6" s="14">
        <v>0</v>
      </c>
      <c r="G6" s="14">
        <v>30</v>
      </c>
      <c r="H6" s="21">
        <v>54</v>
      </c>
      <c r="I6" s="21">
        <v>1059</v>
      </c>
      <c r="J6" s="30">
        <v>537.0136473</v>
      </c>
      <c r="K6" s="21">
        <v>56.6436486</v>
      </c>
      <c r="L6" s="23">
        <v>1995</v>
      </c>
      <c r="M6" s="7">
        <f t="shared" si="0"/>
        <v>3732.561235918539</v>
      </c>
      <c r="N6" s="34">
        <f t="shared" si="1"/>
        <v>0.9039400185383784</v>
      </c>
      <c r="O6" s="2"/>
    </row>
    <row r="7" spans="1:16" ht="18.75" customHeight="1">
      <c r="A7" s="62"/>
      <c r="B7" s="27">
        <v>23</v>
      </c>
      <c r="C7" s="14">
        <v>-593.9152583589756</v>
      </c>
      <c r="D7" s="35">
        <v>3500</v>
      </c>
      <c r="E7" s="14"/>
      <c r="F7" s="14">
        <v>0</v>
      </c>
      <c r="G7" s="14">
        <v>30</v>
      </c>
      <c r="H7" s="21">
        <v>54</v>
      </c>
      <c r="I7" s="21">
        <v>1059</v>
      </c>
      <c r="J7" s="30">
        <v>113.73159460000001</v>
      </c>
      <c r="K7" s="21">
        <v>0</v>
      </c>
      <c r="L7" s="23">
        <v>1995</v>
      </c>
      <c r="M7" s="7">
        <f t="shared" si="0"/>
        <v>-842.1836637589757</v>
      </c>
      <c r="N7" s="34">
        <f t="shared" si="1"/>
        <v>-4093.9152583589757</v>
      </c>
      <c r="O7" s="2"/>
      <c r="P7" s="32"/>
    </row>
    <row r="8" spans="1:16" ht="18.75" customHeight="1">
      <c r="A8" s="62"/>
      <c r="B8" s="27">
        <v>24</v>
      </c>
      <c r="C8" s="14">
        <v>-1723.632887633168</v>
      </c>
      <c r="D8" s="15"/>
      <c r="E8" s="14"/>
      <c r="F8" s="14">
        <v>0</v>
      </c>
      <c r="G8" s="14">
        <v>30</v>
      </c>
      <c r="H8" s="21">
        <v>54</v>
      </c>
      <c r="I8" s="21">
        <v>1059</v>
      </c>
      <c r="J8" s="30">
        <v>134.41006670000002</v>
      </c>
      <c r="K8" s="21">
        <v>0</v>
      </c>
      <c r="L8" s="23">
        <v>1995</v>
      </c>
      <c r="M8" s="7">
        <f t="shared" si="0"/>
        <v>1548.777179066832</v>
      </c>
      <c r="N8" s="34">
        <f t="shared" si="1"/>
        <v>-1723.632887633168</v>
      </c>
      <c r="O8" s="2"/>
      <c r="P8" s="32"/>
    </row>
    <row r="9" spans="1:22" ht="18.75" customHeight="1">
      <c r="A9" s="62"/>
      <c r="B9" s="27">
        <v>25</v>
      </c>
      <c r="C9" s="14">
        <v>3450.1903417699996</v>
      </c>
      <c r="D9" s="17">
        <v>3500</v>
      </c>
      <c r="E9" s="14"/>
      <c r="F9" s="14">
        <v>0</v>
      </c>
      <c r="G9" s="14">
        <v>30</v>
      </c>
      <c r="H9" s="21">
        <v>54</v>
      </c>
      <c r="I9" s="21">
        <v>1059</v>
      </c>
      <c r="J9" s="30">
        <v>370.9592523</v>
      </c>
      <c r="K9" s="21">
        <v>245.4558092</v>
      </c>
      <c r="L9" s="23">
        <v>1995</v>
      </c>
      <c r="M9" s="7">
        <f t="shared" si="0"/>
        <v>3704.60540327</v>
      </c>
      <c r="N9" s="34">
        <f t="shared" si="1"/>
        <v>-49.80965823000042</v>
      </c>
      <c r="O9" s="2"/>
      <c r="P9" s="32"/>
      <c r="R9" s="2">
        <f>3000*0.96</f>
        <v>2880</v>
      </c>
      <c r="V9" s="2"/>
    </row>
    <row r="10" spans="1:16" ht="18.75" customHeight="1">
      <c r="A10" s="62"/>
      <c r="B10" s="27">
        <v>26</v>
      </c>
      <c r="C10" s="14">
        <v>3405.198947427289</v>
      </c>
      <c r="D10" s="15">
        <v>3405</v>
      </c>
      <c r="E10" s="14"/>
      <c r="F10" s="14">
        <v>0</v>
      </c>
      <c r="G10" s="14">
        <v>30</v>
      </c>
      <c r="H10" s="21">
        <v>54</v>
      </c>
      <c r="I10" s="21">
        <v>1059</v>
      </c>
      <c r="J10" s="30">
        <v>345.26781769999997</v>
      </c>
      <c r="K10" s="21">
        <v>144.7559904</v>
      </c>
      <c r="L10" s="23">
        <v>1995</v>
      </c>
      <c r="M10" s="7">
        <f t="shared" si="0"/>
        <v>3628.222755527289</v>
      </c>
      <c r="N10" s="34">
        <f t="shared" si="1"/>
        <v>0.19894742728911297</v>
      </c>
      <c r="O10" s="2"/>
      <c r="P10" s="32"/>
    </row>
    <row r="11" spans="1:16" ht="18.75" customHeight="1">
      <c r="A11" s="62"/>
      <c r="B11" s="27">
        <v>27</v>
      </c>
      <c r="C11" s="14">
        <v>3426.0185282835205</v>
      </c>
      <c r="D11" s="15">
        <v>3581.02</v>
      </c>
      <c r="E11" s="14"/>
      <c r="F11" s="14">
        <v>0</v>
      </c>
      <c r="G11" s="14">
        <v>30</v>
      </c>
      <c r="H11" s="21">
        <v>54</v>
      </c>
      <c r="I11" s="21">
        <v>1059</v>
      </c>
      <c r="J11" s="30">
        <v>233.72939330000003</v>
      </c>
      <c r="K11" s="21">
        <v>106.993558</v>
      </c>
      <c r="L11" s="23">
        <v>1995</v>
      </c>
      <c r="M11" s="7">
        <f t="shared" si="0"/>
        <v>3323.7214795835207</v>
      </c>
      <c r="N11" s="34">
        <f t="shared" si="1"/>
        <v>-155.0014717164795</v>
      </c>
      <c r="O11" s="2"/>
      <c r="P11" s="32"/>
    </row>
    <row r="12" spans="1:16" ht="18.75" customHeight="1">
      <c r="A12" s="62"/>
      <c r="B12" s="27">
        <v>28</v>
      </c>
      <c r="C12" s="14">
        <v>3571.5233295535954</v>
      </c>
      <c r="D12" s="25">
        <v>3572</v>
      </c>
      <c r="E12" s="14"/>
      <c r="F12" s="14">
        <v>0</v>
      </c>
      <c r="G12" s="14">
        <v>30</v>
      </c>
      <c r="H12" s="21">
        <v>54</v>
      </c>
      <c r="I12" s="21">
        <v>1059</v>
      </c>
      <c r="J12" s="30">
        <v>607.5084366000001</v>
      </c>
      <c r="K12" s="21">
        <v>207.69337679999998</v>
      </c>
      <c r="L12" s="23">
        <v>1995</v>
      </c>
      <c r="M12" s="7">
        <f t="shared" si="0"/>
        <v>3952.7251429535954</v>
      </c>
      <c r="N12" s="34">
        <f t="shared" si="1"/>
        <v>-0.4766704464045688</v>
      </c>
      <c r="O12" s="2"/>
      <c r="P12" s="32"/>
    </row>
    <row r="13" spans="1:16" ht="18.75" customHeight="1">
      <c r="A13" s="62"/>
      <c r="B13" s="27">
        <v>29</v>
      </c>
      <c r="C13" s="14">
        <v>4165.616203963498</v>
      </c>
      <c r="D13" s="25">
        <v>4165.62</v>
      </c>
      <c r="E13" s="14"/>
      <c r="F13" s="14">
        <v>0</v>
      </c>
      <c r="G13" s="14">
        <v>30</v>
      </c>
      <c r="H13" s="21">
        <v>54</v>
      </c>
      <c r="I13" s="21">
        <v>1059</v>
      </c>
      <c r="J13" s="30">
        <v>538.2668876</v>
      </c>
      <c r="K13" s="21">
        <v>585.3176993999999</v>
      </c>
      <c r="L13" s="23">
        <v>1995</v>
      </c>
      <c r="M13" s="7">
        <f t="shared" si="0"/>
        <v>4261.580790963499</v>
      </c>
      <c r="N13" s="34">
        <f t="shared" si="1"/>
        <v>-0.0037960365016260766</v>
      </c>
      <c r="O13" s="2"/>
      <c r="P13" s="32"/>
    </row>
    <row r="14" spans="1:18" ht="18.75" customHeight="1">
      <c r="A14" s="62"/>
      <c r="B14" s="27">
        <v>30</v>
      </c>
      <c r="C14" s="14">
        <v>3641.0455543099997</v>
      </c>
      <c r="D14" s="15">
        <v>3641.05</v>
      </c>
      <c r="E14" s="14"/>
      <c r="F14" s="14">
        <v>0</v>
      </c>
      <c r="G14" s="14">
        <v>30</v>
      </c>
      <c r="H14" s="21">
        <v>54</v>
      </c>
      <c r="I14" s="21">
        <v>1059</v>
      </c>
      <c r="J14" s="30">
        <v>331.48216920000004</v>
      </c>
      <c r="K14" s="21">
        <v>478.3241414</v>
      </c>
      <c r="L14" s="23">
        <v>1995</v>
      </c>
      <c r="M14" s="7">
        <f t="shared" si="0"/>
        <v>3947.8018649099995</v>
      </c>
      <c r="N14" s="34">
        <f t="shared" si="1"/>
        <v>-0.004445690000466129</v>
      </c>
      <c r="O14" s="2"/>
      <c r="P14" s="32"/>
      <c r="R14" s="2"/>
    </row>
    <row r="15" spans="1:16" ht="18.75" customHeight="1">
      <c r="A15" s="62"/>
      <c r="B15" s="27">
        <v>31</v>
      </c>
      <c r="C15" s="14">
        <v>4144.174287869999</v>
      </c>
      <c r="D15" s="25">
        <v>4060.97</v>
      </c>
      <c r="E15" s="14"/>
      <c r="F15" s="14">
        <v>0</v>
      </c>
      <c r="G15" s="14">
        <v>30</v>
      </c>
      <c r="H15" s="21">
        <v>54</v>
      </c>
      <c r="I15" s="21">
        <v>1059</v>
      </c>
      <c r="J15" s="30">
        <v>457.11955120000005</v>
      </c>
      <c r="K15" s="21">
        <v>994.4107151999999</v>
      </c>
      <c r="L15" s="23">
        <v>1995</v>
      </c>
      <c r="M15" s="7">
        <f t="shared" si="0"/>
        <v>4672.7345542699995</v>
      </c>
      <c r="N15" s="34">
        <f t="shared" si="1"/>
        <v>83.204287869999</v>
      </c>
      <c r="O15" s="2"/>
      <c r="P15" s="32"/>
    </row>
    <row r="16" spans="1:16" ht="18.75" customHeight="1">
      <c r="A16" s="62"/>
      <c r="B16" s="27">
        <v>32</v>
      </c>
      <c r="C16" s="14">
        <v>3483.7187437900006</v>
      </c>
      <c r="D16" s="25">
        <f>3638.72+3500</f>
        <v>7138.719999999999</v>
      </c>
      <c r="E16" s="14"/>
      <c r="F16" s="14">
        <v>0</v>
      </c>
      <c r="G16" s="14">
        <v>30</v>
      </c>
      <c r="H16" s="21">
        <v>54</v>
      </c>
      <c r="I16" s="21">
        <v>1059</v>
      </c>
      <c r="J16" s="30">
        <v>298.58460060000004</v>
      </c>
      <c r="K16" s="21">
        <v>132.168512</v>
      </c>
      <c r="L16" s="23">
        <v>1995</v>
      </c>
      <c r="M16" s="7">
        <f t="shared" si="0"/>
        <v>-86.24814360999846</v>
      </c>
      <c r="N16" s="34">
        <f t="shared" si="1"/>
        <v>-3655.0012562099987</v>
      </c>
      <c r="O16" s="2"/>
      <c r="P16" s="32"/>
    </row>
    <row r="17" spans="1:16" ht="18.75" customHeight="1">
      <c r="A17" s="62"/>
      <c r="B17" s="27">
        <v>33</v>
      </c>
      <c r="C17" s="14">
        <v>3582.416287767929</v>
      </c>
      <c r="D17" s="25">
        <v>3582.42</v>
      </c>
      <c r="E17" s="14"/>
      <c r="F17" s="14">
        <v>0</v>
      </c>
      <c r="G17" s="14">
        <v>30</v>
      </c>
      <c r="H17" s="21">
        <v>54</v>
      </c>
      <c r="I17" s="21">
        <v>1059</v>
      </c>
      <c r="J17" s="30">
        <v>409.18309380000005</v>
      </c>
      <c r="K17" s="21">
        <v>258.04328619999995</v>
      </c>
      <c r="L17" s="23">
        <v>1995</v>
      </c>
      <c r="M17" s="7">
        <f t="shared" si="0"/>
        <v>3805.222667767929</v>
      </c>
      <c r="N17" s="34">
        <f t="shared" si="1"/>
        <v>-0.003712232070938626</v>
      </c>
      <c r="O17" s="2"/>
      <c r="P17" s="32"/>
    </row>
    <row r="18" spans="1:18" ht="18.75" customHeight="1">
      <c r="A18" s="62"/>
      <c r="B18" s="27">
        <v>34</v>
      </c>
      <c r="C18" s="14">
        <v>3707.037244424395</v>
      </c>
      <c r="D18" s="25">
        <v>3707</v>
      </c>
      <c r="E18" s="14"/>
      <c r="F18" s="14">
        <v>0</v>
      </c>
      <c r="G18" s="14">
        <v>30</v>
      </c>
      <c r="H18" s="21">
        <v>54</v>
      </c>
      <c r="I18" s="21">
        <v>1059</v>
      </c>
      <c r="J18" s="30">
        <v>630.0667698</v>
      </c>
      <c r="K18" s="21">
        <v>157.3434674</v>
      </c>
      <c r="L18" s="23">
        <v>1995</v>
      </c>
      <c r="M18" s="7">
        <f t="shared" si="0"/>
        <v>3925.4474816243946</v>
      </c>
      <c r="N18" s="34">
        <f t="shared" si="1"/>
        <v>0.037244424394884845</v>
      </c>
      <c r="O18" s="2"/>
      <c r="P18" s="32" t="s">
        <v>11</v>
      </c>
      <c r="R18" s="2"/>
    </row>
    <row r="19" spans="1:16" ht="18.75" customHeight="1">
      <c r="A19" s="62"/>
      <c r="B19" s="27">
        <v>35</v>
      </c>
      <c r="C19" s="14">
        <v>3795.15833193</v>
      </c>
      <c r="D19" s="51">
        <v>4000</v>
      </c>
      <c r="E19" s="14"/>
      <c r="F19" s="14">
        <v>0</v>
      </c>
      <c r="G19" s="14">
        <v>30</v>
      </c>
      <c r="H19" s="21">
        <v>54</v>
      </c>
      <c r="I19" s="21">
        <v>1059</v>
      </c>
      <c r="J19" s="30">
        <v>692.1021848</v>
      </c>
      <c r="K19" s="21">
        <v>251.74954839999995</v>
      </c>
      <c r="L19" s="23">
        <v>1995</v>
      </c>
      <c r="M19" s="7">
        <f t="shared" si="0"/>
        <v>3877.01006513</v>
      </c>
      <c r="N19" s="34">
        <f t="shared" si="1"/>
        <v>-204.8416680700002</v>
      </c>
      <c r="O19" s="2"/>
      <c r="P19" s="32"/>
    </row>
    <row r="20" spans="1:16" ht="18.75" customHeight="1">
      <c r="A20" s="62"/>
      <c r="B20" s="27">
        <v>36</v>
      </c>
      <c r="C20" s="14">
        <v>3765.3936523400002</v>
      </c>
      <c r="D20" s="15">
        <v>3765.39</v>
      </c>
      <c r="E20" s="14"/>
      <c r="F20" s="14">
        <v>0</v>
      </c>
      <c r="G20" s="14">
        <v>30</v>
      </c>
      <c r="H20" s="21">
        <v>54</v>
      </c>
      <c r="I20" s="21">
        <v>1059</v>
      </c>
      <c r="J20" s="30">
        <v>675.4967453</v>
      </c>
      <c r="K20" s="21">
        <v>88.1123418</v>
      </c>
      <c r="L20" s="23">
        <v>1995</v>
      </c>
      <c r="M20" s="7">
        <f t="shared" si="0"/>
        <v>3901.6127394400005</v>
      </c>
      <c r="N20" s="34">
        <f t="shared" si="1"/>
        <v>0.0036523400003716233</v>
      </c>
      <c r="O20" s="2"/>
      <c r="P20" s="32"/>
    </row>
    <row r="21" spans="1:14" ht="15">
      <c r="A21" s="62"/>
      <c r="B21" s="27" t="s">
        <v>10</v>
      </c>
      <c r="C21" s="9">
        <f>SUM(C3:C20)</f>
        <v>59972.61336979397</v>
      </c>
      <c r="D21" s="12">
        <f>SUM(D3:D20)</f>
        <v>69771.38</v>
      </c>
      <c r="E21" s="12">
        <f aca="true" t="shared" si="2" ref="E21:K21">SUM(E3:E20)</f>
        <v>0.012857977085986932</v>
      </c>
      <c r="F21" s="12">
        <f>SUM(F3:F20)</f>
        <v>0</v>
      </c>
      <c r="G21" s="12">
        <f>SUM(G3:G20)</f>
        <v>540</v>
      </c>
      <c r="H21" s="12">
        <f t="shared" si="2"/>
        <v>972</v>
      </c>
      <c r="I21" s="12">
        <f t="shared" si="2"/>
        <v>19062</v>
      </c>
      <c r="J21" s="12">
        <f t="shared" si="2"/>
        <v>8526.109900100002</v>
      </c>
      <c r="K21" s="12">
        <f t="shared" si="2"/>
        <v>4418.204566999999</v>
      </c>
      <c r="L21" s="9">
        <f>SUM(L3:L20)</f>
        <v>35910</v>
      </c>
      <c r="M21" s="9">
        <f>SUM(M3:M20)</f>
        <v>59629.56069487108</v>
      </c>
      <c r="N21" s="34">
        <f t="shared" si="1"/>
        <v>-9798.766630206032</v>
      </c>
    </row>
    <row r="22" spans="1:15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/>
      <c r="O22" s="34"/>
    </row>
    <row r="23" spans="1:15" ht="15">
      <c r="A23" s="63" t="s">
        <v>24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/>
      <c r="O23" s="34"/>
    </row>
    <row r="24" spans="1:15" ht="15" customHeight="1">
      <c r="A24" s="58" t="s">
        <v>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/>
      <c r="O24" s="34"/>
    </row>
    <row r="25" spans="1:15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/>
      <c r="O25" s="34"/>
    </row>
    <row r="26" spans="1: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/>
      <c r="O26" s="34"/>
    </row>
    <row r="27" spans="4:15" ht="15" customHeight="1">
      <c r="D27" s="19"/>
      <c r="N27"/>
      <c r="O27" s="34"/>
    </row>
    <row r="28" spans="4:15" ht="34.5" customHeight="1">
      <c r="D28" s="19"/>
      <c r="N28"/>
      <c r="O28" s="34"/>
    </row>
    <row r="29" spans="4:15" ht="15" customHeight="1">
      <c r="D29" s="19"/>
      <c r="N29"/>
      <c r="O29" s="34"/>
    </row>
    <row r="30" spans="4:15" ht="15" customHeight="1">
      <c r="D30" s="19"/>
      <c r="N30"/>
      <c r="O30" s="34"/>
    </row>
    <row r="31" spans="4:15" ht="15" customHeight="1">
      <c r="D31" s="19"/>
      <c r="N31"/>
      <c r="O31" s="34"/>
    </row>
    <row r="32" ht="15">
      <c r="D32" s="19"/>
    </row>
    <row r="33" spans="4:16" ht="15">
      <c r="D33" s="19"/>
      <c r="P33" t="s">
        <v>11</v>
      </c>
    </row>
  </sheetData>
  <sheetProtection/>
  <mergeCells count="5">
    <mergeCell ref="A24:M26"/>
    <mergeCell ref="A1:M1"/>
    <mergeCell ref="A22:M22"/>
    <mergeCell ref="A3:A21"/>
    <mergeCell ref="A23:M23"/>
  </mergeCells>
  <printOptions/>
  <pageMargins left="0" right="0" top="0.1968503937007874" bottom="0" header="0.3149606299212598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ttg</dc:creator>
  <cp:keywords/>
  <dc:description/>
  <cp:lastModifiedBy>TURGAY GÖRGEL</cp:lastModifiedBy>
  <cp:lastPrinted>2024-01-16T14:43:43Z</cp:lastPrinted>
  <dcterms:created xsi:type="dcterms:W3CDTF">2014-06-22T16:28:57Z</dcterms:created>
  <dcterms:modified xsi:type="dcterms:W3CDTF">2024-03-12T17:35:03Z</dcterms:modified>
  <cp:category/>
  <cp:version/>
  <cp:contentType/>
  <cp:contentStatus/>
</cp:coreProperties>
</file>