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3"/>
  </bookViews>
  <sheets>
    <sheet name="D-10" sheetId="1" r:id="rId1"/>
    <sheet name="B1-10" sheetId="2" r:id="rId2"/>
    <sheet name="B2-04A" sheetId="3" r:id="rId3"/>
    <sheet name="B2-04B" sheetId="4" r:id="rId4"/>
  </sheets>
  <definedNames>
    <definedName name="_xlnm.Print_Area" localSheetId="1">'B1-10'!$A$1:$M$28</definedName>
    <definedName name="_xlnm.Print_Area" localSheetId="2">'B2-04A'!$A$1:$M$27</definedName>
    <definedName name="_xlnm.Print_Area" localSheetId="3">'B2-04B'!$A$1:$M$27</definedName>
    <definedName name="_xlnm.Print_Area" localSheetId="0">'D-10'!$A$1:$M$26</definedName>
  </definedNames>
  <calcPr fullCalcOnLoad="1"/>
</workbook>
</file>

<file path=xl/sharedStrings.xml><?xml version="1.0" encoding="utf-8"?>
<sst xmlns="http://schemas.openxmlformats.org/spreadsheetml/2006/main" count="104" uniqueCount="30">
  <si>
    <t>Blok No</t>
  </si>
  <si>
    <t>D-10</t>
  </si>
  <si>
    <t>Daire No</t>
  </si>
  <si>
    <t>B1-10</t>
  </si>
  <si>
    <t>B2-04A</t>
  </si>
  <si>
    <t>B2-04B</t>
  </si>
  <si>
    <t>ÖDENECEK TOPLAM BORÇ</t>
  </si>
  <si>
    <t>SICAK SU BEDELİ</t>
  </si>
  <si>
    <t>GECİKME FAİZİ (%5)</t>
  </si>
  <si>
    <t>ÖDENMİŞ</t>
  </si>
  <si>
    <t>ÖNCEKİ AY TOPLAM BORÇ</t>
  </si>
  <si>
    <t>TOPLAM</t>
  </si>
  <si>
    <t xml:space="preserve"> </t>
  </si>
  <si>
    <t>OKUMA BEDELİ</t>
  </si>
  <si>
    <t>AİDAT   (BU AYIN)</t>
  </si>
  <si>
    <t>GÜNÜ GEÇEN BORÇ</t>
  </si>
  <si>
    <t>ayrı</t>
  </si>
  <si>
    <t>ORTAK ISINMA</t>
  </si>
  <si>
    <t>ÖZEL ISINMA</t>
  </si>
  <si>
    <t>Ayrı tablo</t>
  </si>
  <si>
    <t>SICAK SU HAZIR TUTMA BEDELİ</t>
  </si>
  <si>
    <t>kapandı</t>
  </si>
  <si>
    <t>ayrı tablo</t>
  </si>
  <si>
    <t>Kapandı</t>
  </si>
  <si>
    <t>SON ÖDEME TARİHİ AY SONU OLUP, SONRASINDA %5 FAİZ İŞLEYECEKTİR.</t>
  </si>
  <si>
    <t>KAPANDI</t>
  </si>
  <si>
    <t>2 demirbaş duruyor</t>
  </si>
  <si>
    <t>ARALIK 2023 ÖDEME TAKİP TABLOSU</t>
  </si>
  <si>
    <t>DEMİRBAŞ</t>
  </si>
  <si>
    <t>ISI KAYIPARINI AZALTMAK İÇİN, PENCERE VE KAPILARIN CONTALARINI DEĞİŞTİRME İYİ GELECEKTİR.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</si>
</sst>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.00\ _T_L"/>
    <numFmt numFmtId="181" formatCode="#,##0.00\ _₺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#,##0.00\ &quot;₺&quot;"/>
    <numFmt numFmtId="187" formatCode="#,##0.000000000000"/>
    <numFmt numFmtId="188" formatCode="#,##0.00000000000"/>
    <numFmt numFmtId="189" formatCode="#,##0.0000000000"/>
    <numFmt numFmtId="190" formatCode="#,##0.00000000"/>
    <numFmt numFmtId="191" formatCode="#,##0.0000000"/>
    <numFmt numFmtId="192" formatCode="#,##0.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63"/>
      <name val="Tahoma"/>
      <family val="2"/>
    </font>
    <font>
      <sz val="8"/>
      <color indexed="63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180" fontId="4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top"/>
    </xf>
    <xf numFmtId="180" fontId="0" fillId="0" borderId="10" xfId="0" applyNumberFormat="1" applyBorder="1" applyAlignment="1">
      <alignment horizontal="center" vertical="center"/>
    </xf>
    <xf numFmtId="180" fontId="42" fillId="0" borderId="10" xfId="0" applyNumberFormat="1" applyFont="1" applyBorder="1" applyAlignment="1">
      <alignment vertical="center"/>
    </xf>
    <xf numFmtId="180" fontId="0" fillId="0" borderId="10" xfId="0" applyNumberFormat="1" applyBorder="1" applyAlignment="1">
      <alignment horizontal="left" vertical="center"/>
    </xf>
    <xf numFmtId="180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180" fontId="0" fillId="0" borderId="10" xfId="0" applyNumberFormat="1" applyFill="1" applyBorder="1" applyAlignment="1">
      <alignment horizontal="left"/>
    </xf>
    <xf numFmtId="4" fontId="0" fillId="0" borderId="10" xfId="0" applyNumberFormat="1" applyFill="1" applyBorder="1" applyAlignment="1">
      <alignment horizontal="left"/>
    </xf>
    <xf numFmtId="180" fontId="4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180" fontId="2" fillId="0" borderId="10" xfId="0" applyNumberFormat="1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 vertical="top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vertical="top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textRotation="90"/>
    </xf>
    <xf numFmtId="0" fontId="4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4" fontId="3" fillId="34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4" fontId="4" fillId="34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Fill="1" applyBorder="1" applyAlignment="1">
      <alignment horizontal="left" vertical="top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4" fontId="4" fillId="34" borderId="11" xfId="0" applyNumberFormat="1" applyFont="1" applyFill="1" applyBorder="1" applyAlignment="1">
      <alignment horizontal="right" vertical="center" wrapText="1"/>
    </xf>
    <xf numFmtId="2" fontId="0" fillId="35" borderId="0" xfId="0" applyNumberFormat="1" applyFill="1" applyAlignment="1">
      <alignment wrapText="1"/>
    </xf>
    <xf numFmtId="192" fontId="0" fillId="0" borderId="0" xfId="0" applyNumberFormat="1" applyAlignment="1">
      <alignment/>
    </xf>
    <xf numFmtId="4" fontId="3" fillId="34" borderId="11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4" fontId="25" fillId="34" borderId="10" xfId="0" applyNumberFormat="1" applyFont="1" applyFill="1" applyBorder="1" applyAlignment="1">
      <alignment horizontal="right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textRotation="90"/>
    </xf>
    <xf numFmtId="0" fontId="42" fillId="35" borderId="13" xfId="0" applyFont="1" applyFill="1" applyBorder="1" applyAlignment="1">
      <alignment horizontal="center"/>
    </xf>
    <xf numFmtId="0" fontId="42" fillId="35" borderId="14" xfId="0" applyFont="1" applyFill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A24" sqref="A24:M26"/>
    </sheetView>
  </sheetViews>
  <sheetFormatPr defaultColWidth="9.140625" defaultRowHeight="15"/>
  <cols>
    <col min="1" max="1" width="5.00390625" style="0" customWidth="1"/>
    <col min="2" max="2" width="8.57421875" style="0" bestFit="1" customWidth="1"/>
    <col min="3" max="3" width="14.57421875" style="0" customWidth="1"/>
    <col min="4" max="4" width="11.7109375" style="19" customWidth="1"/>
    <col min="5" max="5" width="10.421875" style="0" bestFit="1" customWidth="1"/>
    <col min="6" max="6" width="11.421875" style="0" hidden="1" customWidth="1"/>
    <col min="7" max="7" width="11.00390625" style="0" customWidth="1"/>
    <col min="8" max="8" width="9.57421875" style="0" customWidth="1"/>
    <col min="9" max="9" width="10.421875" style="0" bestFit="1" customWidth="1"/>
    <col min="10" max="10" width="11.140625" style="0" customWidth="1"/>
    <col min="11" max="11" width="10.57421875" style="0" customWidth="1"/>
    <col min="12" max="12" width="11.421875" style="0" bestFit="1" customWidth="1"/>
    <col min="13" max="13" width="19.421875" style="0" customWidth="1"/>
    <col min="14" max="14" width="3.57421875" style="0" customWidth="1"/>
    <col min="15" max="15" width="17.421875" style="34" bestFit="1" customWidth="1"/>
    <col min="16" max="16" width="17.421875" style="0" bestFit="1" customWidth="1"/>
  </cols>
  <sheetData>
    <row r="1" spans="1:13" ht="1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47.25" customHeight="1">
      <c r="A2" s="3" t="s">
        <v>0</v>
      </c>
      <c r="B2" s="28" t="s">
        <v>2</v>
      </c>
      <c r="C2" s="4" t="s">
        <v>10</v>
      </c>
      <c r="D2" s="4" t="s">
        <v>9</v>
      </c>
      <c r="E2" s="4" t="s">
        <v>8</v>
      </c>
      <c r="F2" s="4" t="s">
        <v>28</v>
      </c>
      <c r="G2" s="50" t="s">
        <v>20</v>
      </c>
      <c r="H2" s="4" t="s">
        <v>13</v>
      </c>
      <c r="I2" s="4" t="s">
        <v>17</v>
      </c>
      <c r="J2" s="29" t="s">
        <v>18</v>
      </c>
      <c r="K2" s="4" t="s">
        <v>7</v>
      </c>
      <c r="L2" s="4" t="s">
        <v>14</v>
      </c>
      <c r="M2" s="5" t="s">
        <v>6</v>
      </c>
      <c r="O2" s="47" t="s">
        <v>15</v>
      </c>
    </row>
    <row r="3" spans="1:16" ht="18.75" customHeight="1">
      <c r="A3" s="55" t="s">
        <v>1</v>
      </c>
      <c r="B3" s="27">
        <v>1</v>
      </c>
      <c r="C3" s="14">
        <v>3322.0987763064063</v>
      </c>
      <c r="D3" s="36">
        <v>2322</v>
      </c>
      <c r="E3" s="14"/>
      <c r="F3" s="14">
        <v>0</v>
      </c>
      <c r="G3" s="14">
        <v>30</v>
      </c>
      <c r="H3" s="24">
        <v>39</v>
      </c>
      <c r="I3" s="24">
        <v>185</v>
      </c>
      <c r="J3" s="30">
        <v>48.399283200000006</v>
      </c>
      <c r="K3" s="26">
        <v>171.61267439999997</v>
      </c>
      <c r="L3" s="23">
        <v>950</v>
      </c>
      <c r="M3" s="7">
        <f>C3-D3+E3+H3+K3+L3+I3+J3+F3+G3</f>
        <v>2424.110733906406</v>
      </c>
      <c r="N3" s="2"/>
      <c r="O3" s="34">
        <f>C3-D3</f>
        <v>1000.0987763064063</v>
      </c>
      <c r="P3" s="34"/>
    </row>
    <row r="4" spans="1:15" ht="18.75" customHeight="1">
      <c r="A4" s="55"/>
      <c r="B4" s="27">
        <v>2</v>
      </c>
      <c r="C4" s="14">
        <v>2086.215236</v>
      </c>
      <c r="D4" s="37">
        <v>2087</v>
      </c>
      <c r="E4" s="14"/>
      <c r="F4" s="14">
        <v>0</v>
      </c>
      <c r="G4" s="14">
        <v>30</v>
      </c>
      <c r="H4" s="24">
        <v>39</v>
      </c>
      <c r="I4" s="24">
        <v>185</v>
      </c>
      <c r="J4" s="30">
        <v>104.55486080000001</v>
      </c>
      <c r="K4" s="26">
        <v>0</v>
      </c>
      <c r="L4" s="23">
        <v>950</v>
      </c>
      <c r="M4" s="7">
        <f aca="true" t="shared" si="0" ref="M4:M20">C4-D4+E4+H4+K4+L4+I4+J4+F4+G4</f>
        <v>1307.7700968</v>
      </c>
      <c r="O4" s="34">
        <f aca="true" t="shared" si="1" ref="O4:O20">C4-D4</f>
        <v>-0.7847639999999956</v>
      </c>
    </row>
    <row r="5" spans="1:15" ht="18.75" customHeight="1">
      <c r="A5" s="55"/>
      <c r="B5" s="27">
        <v>3</v>
      </c>
      <c r="C5" s="14">
        <v>2464.8729488856798</v>
      </c>
      <c r="D5" s="37">
        <f>1464.87+1000</f>
        <v>2464.87</v>
      </c>
      <c r="E5" s="14"/>
      <c r="F5" s="14">
        <v>0</v>
      </c>
      <c r="G5" s="14">
        <v>30</v>
      </c>
      <c r="H5" s="24">
        <v>39</v>
      </c>
      <c r="I5" s="24">
        <v>275</v>
      </c>
      <c r="J5" s="30">
        <v>282.0188992</v>
      </c>
      <c r="K5" s="26">
        <v>95.34037439999999</v>
      </c>
      <c r="L5" s="23">
        <v>1090</v>
      </c>
      <c r="M5" s="7">
        <f t="shared" si="0"/>
        <v>1811.36222248568</v>
      </c>
      <c r="O5" s="34">
        <f t="shared" si="1"/>
        <v>0.0029488856798707275</v>
      </c>
    </row>
    <row r="6" spans="1:16" ht="18.75" customHeight="1">
      <c r="A6" s="55"/>
      <c r="B6" s="27">
        <v>4</v>
      </c>
      <c r="C6" s="14">
        <v>1634.6950316955874</v>
      </c>
      <c r="D6" s="33">
        <v>1635</v>
      </c>
      <c r="E6" s="14"/>
      <c r="F6" s="14">
        <v>0</v>
      </c>
      <c r="G6" s="14">
        <v>30</v>
      </c>
      <c r="H6" s="24">
        <v>39</v>
      </c>
      <c r="I6" s="24">
        <v>275</v>
      </c>
      <c r="J6" s="30">
        <v>267.7473168</v>
      </c>
      <c r="K6" s="26">
        <v>328.92429239999996</v>
      </c>
      <c r="L6" s="23">
        <v>1090</v>
      </c>
      <c r="M6" s="7">
        <f t="shared" si="0"/>
        <v>2030.3666408955874</v>
      </c>
      <c r="O6" s="34">
        <f t="shared" si="1"/>
        <v>-0.3049683044125686</v>
      </c>
      <c r="P6" t="s">
        <v>21</v>
      </c>
    </row>
    <row r="7" spans="1:16" ht="18.75" customHeight="1">
      <c r="A7" s="55"/>
      <c r="B7" s="27">
        <v>5</v>
      </c>
      <c r="C7" s="14">
        <v>5958.848283450742</v>
      </c>
      <c r="D7" s="33"/>
      <c r="E7" s="14">
        <f>(C7-D7)*0.05</f>
        <v>297.9424141725371</v>
      </c>
      <c r="F7" s="14">
        <v>0</v>
      </c>
      <c r="G7" s="14">
        <v>30</v>
      </c>
      <c r="H7" s="24">
        <v>39</v>
      </c>
      <c r="I7" s="24">
        <v>275</v>
      </c>
      <c r="J7" s="30">
        <v>301.875016</v>
      </c>
      <c r="K7" s="26">
        <v>0</v>
      </c>
      <c r="L7" s="23">
        <v>1090</v>
      </c>
      <c r="M7" s="7">
        <f t="shared" si="0"/>
        <v>7992.665713623279</v>
      </c>
      <c r="O7" s="34">
        <f t="shared" si="1"/>
        <v>5958.848283450742</v>
      </c>
      <c r="P7" t="s">
        <v>21</v>
      </c>
    </row>
    <row r="8" spans="1:16" ht="18.75" customHeight="1">
      <c r="A8" s="55"/>
      <c r="B8" s="27">
        <v>6</v>
      </c>
      <c r="C8" s="14">
        <v>2748.026336876429</v>
      </c>
      <c r="D8" s="33">
        <v>2748.03</v>
      </c>
      <c r="E8" s="14"/>
      <c r="F8" s="14">
        <v>0</v>
      </c>
      <c r="G8" s="14">
        <v>30</v>
      </c>
      <c r="H8" s="24">
        <v>39</v>
      </c>
      <c r="I8" s="24">
        <v>275</v>
      </c>
      <c r="J8" s="30">
        <v>198.87141280000003</v>
      </c>
      <c r="K8" s="26">
        <v>81.039318</v>
      </c>
      <c r="L8" s="23">
        <v>1090</v>
      </c>
      <c r="M8" s="7">
        <f t="shared" si="0"/>
        <v>1713.907067676429</v>
      </c>
      <c r="N8" s="2"/>
      <c r="O8" s="34">
        <f t="shared" si="1"/>
        <v>-0.0036631235711865884</v>
      </c>
      <c r="P8" t="s">
        <v>21</v>
      </c>
    </row>
    <row r="9" spans="1:16" ht="18.75" customHeight="1" thickBot="1">
      <c r="A9" s="55"/>
      <c r="B9" s="27">
        <v>7</v>
      </c>
      <c r="C9" s="14">
        <v>2805.299214788757</v>
      </c>
      <c r="D9" s="37">
        <v>2000</v>
      </c>
      <c r="E9" s="14"/>
      <c r="F9" s="14">
        <v>0</v>
      </c>
      <c r="G9" s="14">
        <v>30</v>
      </c>
      <c r="H9" s="24">
        <v>39</v>
      </c>
      <c r="I9" s="24">
        <v>275</v>
      </c>
      <c r="J9" s="30">
        <v>309.32105920000004</v>
      </c>
      <c r="K9" s="26">
        <v>76.2723</v>
      </c>
      <c r="L9" s="23">
        <v>1090</v>
      </c>
      <c r="M9" s="7">
        <f t="shared" si="0"/>
        <v>2624.8925739887572</v>
      </c>
      <c r="O9" s="34">
        <f t="shared" si="1"/>
        <v>805.2992147887571</v>
      </c>
      <c r="P9" t="s">
        <v>21</v>
      </c>
    </row>
    <row r="10" spans="1:15" ht="18.75" customHeight="1" thickBot="1">
      <c r="A10" s="55"/>
      <c r="B10" s="27">
        <v>8</v>
      </c>
      <c r="C10" s="14">
        <v>2255.8395294292495</v>
      </c>
      <c r="D10" s="46">
        <f>1256+1000</f>
        <v>2256</v>
      </c>
      <c r="E10" s="14"/>
      <c r="F10" s="14">
        <v>0</v>
      </c>
      <c r="G10" s="14">
        <v>30</v>
      </c>
      <c r="H10" s="24">
        <v>39</v>
      </c>
      <c r="I10" s="24">
        <v>275</v>
      </c>
      <c r="J10" s="30">
        <v>81.285976</v>
      </c>
      <c r="K10" s="26">
        <v>42.903168</v>
      </c>
      <c r="L10" s="23">
        <v>1090</v>
      </c>
      <c r="M10" s="7">
        <f t="shared" si="0"/>
        <v>1558.0286734292495</v>
      </c>
      <c r="O10" s="34">
        <f t="shared" si="1"/>
        <v>-0.16047057075047633</v>
      </c>
    </row>
    <row r="11" spans="1:16" ht="18.75" customHeight="1">
      <c r="A11" s="55"/>
      <c r="B11" s="27">
        <v>9</v>
      </c>
      <c r="C11" s="14">
        <v>1348.9695369899996</v>
      </c>
      <c r="D11" s="33">
        <v>1349</v>
      </c>
      <c r="E11" s="14"/>
      <c r="F11" s="14">
        <v>0</v>
      </c>
      <c r="G11" s="14">
        <v>30</v>
      </c>
      <c r="H11" s="24">
        <v>39</v>
      </c>
      <c r="I11" s="24">
        <v>275</v>
      </c>
      <c r="J11" s="30">
        <v>140.544072</v>
      </c>
      <c r="K11" s="26">
        <v>95.34037439999999</v>
      </c>
      <c r="L11" s="23">
        <v>1090</v>
      </c>
      <c r="M11" s="7">
        <f t="shared" si="0"/>
        <v>1669.8539833899995</v>
      </c>
      <c r="O11" s="34">
        <f t="shared" si="1"/>
        <v>-0.0304630100004033</v>
      </c>
      <c r="P11" t="s">
        <v>19</v>
      </c>
    </row>
    <row r="12" spans="1:16" ht="18.75" customHeight="1">
      <c r="A12" s="55"/>
      <c r="B12" s="27">
        <v>10</v>
      </c>
      <c r="C12" s="14">
        <v>1566.95306871</v>
      </c>
      <c r="D12" s="37">
        <v>1567</v>
      </c>
      <c r="E12" s="14"/>
      <c r="F12" s="14">
        <v>0</v>
      </c>
      <c r="G12" s="14">
        <v>30</v>
      </c>
      <c r="H12" s="24">
        <v>39</v>
      </c>
      <c r="I12" s="24">
        <v>275</v>
      </c>
      <c r="J12" s="30">
        <v>37.230217599999996</v>
      </c>
      <c r="K12" s="26">
        <v>224.0498808</v>
      </c>
      <c r="L12" s="23">
        <v>1090</v>
      </c>
      <c r="M12" s="7">
        <f>C12-D12+E12+H12+K12+L12+I12+J12+F12+G12</f>
        <v>1695.23316711</v>
      </c>
      <c r="O12" s="34">
        <f t="shared" si="1"/>
        <v>-0.04693128999997498</v>
      </c>
      <c r="P12" s="34" t="s">
        <v>19</v>
      </c>
    </row>
    <row r="13" spans="1:15" ht="18.75" customHeight="1">
      <c r="A13" s="55"/>
      <c r="B13" s="27">
        <v>11</v>
      </c>
      <c r="C13" s="14">
        <v>2444.294128966236</v>
      </c>
      <c r="D13" s="37">
        <v>2444.29</v>
      </c>
      <c r="E13" s="14"/>
      <c r="F13" s="14">
        <v>0</v>
      </c>
      <c r="G13" s="14">
        <v>30</v>
      </c>
      <c r="H13" s="24">
        <v>39</v>
      </c>
      <c r="I13" s="24">
        <v>275</v>
      </c>
      <c r="J13" s="30">
        <v>272.09084160000003</v>
      </c>
      <c r="K13" s="26">
        <v>166.8456552</v>
      </c>
      <c r="L13" s="23">
        <v>1090</v>
      </c>
      <c r="M13" s="7">
        <f t="shared" si="0"/>
        <v>1872.9406257662358</v>
      </c>
      <c r="O13" s="34">
        <f t="shared" si="1"/>
        <v>0.004128966235839471</v>
      </c>
    </row>
    <row r="14" spans="1:15" ht="18.75" customHeight="1">
      <c r="A14" s="55"/>
      <c r="B14" s="27">
        <v>12</v>
      </c>
      <c r="C14" s="14">
        <v>2276.6411690065725</v>
      </c>
      <c r="D14" s="33">
        <f>1276+1000</f>
        <v>2276</v>
      </c>
      <c r="E14" s="14"/>
      <c r="F14" s="14">
        <v>0</v>
      </c>
      <c r="G14" s="14">
        <v>30</v>
      </c>
      <c r="H14" s="24">
        <v>39</v>
      </c>
      <c r="I14" s="24">
        <v>275</v>
      </c>
      <c r="J14" s="30">
        <v>114.1726672</v>
      </c>
      <c r="K14" s="26">
        <v>57.204224399999994</v>
      </c>
      <c r="L14" s="23">
        <v>1090</v>
      </c>
      <c r="M14" s="7">
        <f t="shared" si="0"/>
        <v>1606.0180606065724</v>
      </c>
      <c r="N14" s="2"/>
      <c r="O14" s="34">
        <f t="shared" si="1"/>
        <v>0.6411690065724542</v>
      </c>
    </row>
    <row r="15" spans="1:15" ht="18.75" customHeight="1">
      <c r="A15" s="55"/>
      <c r="B15" s="27">
        <v>13</v>
      </c>
      <c r="C15" s="14">
        <v>2324.35275598832</v>
      </c>
      <c r="D15" s="37">
        <v>2324.5</v>
      </c>
      <c r="E15" s="14"/>
      <c r="F15" s="14">
        <v>0</v>
      </c>
      <c r="G15" s="14">
        <v>30</v>
      </c>
      <c r="H15" s="24">
        <v>39</v>
      </c>
      <c r="I15" s="24">
        <v>275</v>
      </c>
      <c r="J15" s="30">
        <v>167.5359792</v>
      </c>
      <c r="K15" s="26">
        <v>71.5052808</v>
      </c>
      <c r="L15" s="23">
        <v>1090</v>
      </c>
      <c r="M15" s="7">
        <f t="shared" si="0"/>
        <v>1672.89401598832</v>
      </c>
      <c r="O15" s="34">
        <f t="shared" si="1"/>
        <v>-0.14724401167995893</v>
      </c>
    </row>
    <row r="16" spans="1:15" ht="18.75" customHeight="1">
      <c r="A16" s="55"/>
      <c r="B16" s="27">
        <v>14</v>
      </c>
      <c r="C16" s="14">
        <v>7366.212150406957</v>
      </c>
      <c r="D16" s="37">
        <f>3000+1000</f>
        <v>4000</v>
      </c>
      <c r="E16" s="14">
        <f>(C16-D16)*0.05</f>
        <v>168.31060752034787</v>
      </c>
      <c r="F16" s="14">
        <v>0</v>
      </c>
      <c r="G16" s="14">
        <v>30</v>
      </c>
      <c r="H16" s="24">
        <v>39</v>
      </c>
      <c r="I16" s="24">
        <v>275</v>
      </c>
      <c r="J16" s="30">
        <v>240.4451568</v>
      </c>
      <c r="K16" s="26">
        <v>4.7670192</v>
      </c>
      <c r="L16" s="23">
        <v>1090</v>
      </c>
      <c r="M16" s="7">
        <f t="shared" si="0"/>
        <v>5213.734933927306</v>
      </c>
      <c r="N16" s="2"/>
      <c r="O16" s="34">
        <f t="shared" si="1"/>
        <v>3366.2121504069573</v>
      </c>
    </row>
    <row r="17" spans="1:16" ht="18.75" customHeight="1">
      <c r="A17" s="55"/>
      <c r="B17" s="27">
        <v>15</v>
      </c>
      <c r="C17" s="16">
        <v>1499.5761073411966</v>
      </c>
      <c r="D17" s="38"/>
      <c r="E17" s="14">
        <f>(C17-D17)*0.05</f>
        <v>74.97880536705983</v>
      </c>
      <c r="F17" s="14">
        <v>0</v>
      </c>
      <c r="G17" s="14">
        <v>30</v>
      </c>
      <c r="H17" s="24">
        <v>39</v>
      </c>
      <c r="I17" s="24">
        <v>275</v>
      </c>
      <c r="J17" s="30">
        <v>215.62501120000002</v>
      </c>
      <c r="K17" s="26">
        <v>209.7488244</v>
      </c>
      <c r="L17" s="23">
        <v>1090</v>
      </c>
      <c r="M17" s="7">
        <f t="shared" si="0"/>
        <v>3433.928748308256</v>
      </c>
      <c r="N17" s="2"/>
      <c r="O17" s="34">
        <f t="shared" si="1"/>
        <v>1499.5761073411966</v>
      </c>
      <c r="P17" t="s">
        <v>19</v>
      </c>
    </row>
    <row r="18" spans="1:16" ht="18.75" customHeight="1">
      <c r="A18" s="55"/>
      <c r="B18" s="27">
        <v>16</v>
      </c>
      <c r="C18" s="16">
        <v>2892.7448523171124</v>
      </c>
      <c r="D18" s="37">
        <v>2893</v>
      </c>
      <c r="E18" s="14"/>
      <c r="F18" s="14">
        <v>0</v>
      </c>
      <c r="G18" s="14">
        <v>30</v>
      </c>
      <c r="H18" s="24">
        <v>39</v>
      </c>
      <c r="I18" s="24">
        <v>275</v>
      </c>
      <c r="J18" s="30">
        <v>378.81746560000005</v>
      </c>
      <c r="K18" s="26">
        <v>204.9818052</v>
      </c>
      <c r="L18" s="23">
        <v>1090</v>
      </c>
      <c r="M18" s="7">
        <f t="shared" si="0"/>
        <v>2017.5441231171126</v>
      </c>
      <c r="O18" s="34">
        <f t="shared" si="1"/>
        <v>-0.25514768288758205</v>
      </c>
      <c r="P18" t="s">
        <v>19</v>
      </c>
    </row>
    <row r="19" spans="1:25" ht="18.75" customHeight="1" thickBot="1">
      <c r="A19" s="55"/>
      <c r="B19" s="27">
        <v>17</v>
      </c>
      <c r="C19" s="14">
        <v>1247.5011215000006</v>
      </c>
      <c r="D19" s="37">
        <v>1247.5</v>
      </c>
      <c r="E19" s="14"/>
      <c r="F19" s="14">
        <v>0</v>
      </c>
      <c r="G19" s="14">
        <v>30</v>
      </c>
      <c r="H19" s="24">
        <v>39</v>
      </c>
      <c r="I19" s="24">
        <v>275</v>
      </c>
      <c r="J19" s="30">
        <v>111.69065280000001</v>
      </c>
      <c r="K19" s="26">
        <v>0</v>
      </c>
      <c r="L19" s="23">
        <v>1090</v>
      </c>
      <c r="M19" s="7">
        <f t="shared" si="0"/>
        <v>1545.6917743000006</v>
      </c>
      <c r="N19" s="2"/>
      <c r="O19" s="34">
        <f t="shared" si="1"/>
        <v>0.0011215000006359332</v>
      </c>
      <c r="P19" t="s">
        <v>21</v>
      </c>
      <c r="Q19" s="2"/>
      <c r="V19" s="2"/>
      <c r="X19" s="2"/>
      <c r="Y19" s="2"/>
    </row>
    <row r="20" spans="1:16" ht="18.75" customHeight="1" thickBot="1">
      <c r="A20" s="55"/>
      <c r="B20" s="27">
        <v>18</v>
      </c>
      <c r="C20" s="14">
        <v>1440.7849792103896</v>
      </c>
      <c r="D20" s="49">
        <v>1440.78</v>
      </c>
      <c r="E20" s="14"/>
      <c r="F20" s="14">
        <v>0</v>
      </c>
      <c r="G20" s="14">
        <v>30</v>
      </c>
      <c r="H20" s="24">
        <v>39</v>
      </c>
      <c r="I20" s="24">
        <v>275</v>
      </c>
      <c r="J20" s="30">
        <v>158.84892960000002</v>
      </c>
      <c r="K20" s="26">
        <v>233.58391799999998</v>
      </c>
      <c r="L20" s="23">
        <v>1090</v>
      </c>
      <c r="M20" s="7">
        <f t="shared" si="0"/>
        <v>1826.4378268103897</v>
      </c>
      <c r="O20" s="34">
        <f t="shared" si="1"/>
        <v>0.004979210389592481</v>
      </c>
      <c r="P20" t="s">
        <v>21</v>
      </c>
    </row>
    <row r="21" spans="1:13" ht="15">
      <c r="A21" s="55"/>
      <c r="B21" s="27" t="s">
        <v>11</v>
      </c>
      <c r="C21" s="9">
        <f>SUM(C3:C20)</f>
        <v>47683.92522786964</v>
      </c>
      <c r="D21" s="18">
        <f aca="true" t="shared" si="2" ref="D21:M21">SUM(D3:D20)</f>
        <v>35054.97</v>
      </c>
      <c r="E21" s="9">
        <f>SUM(E3:E20)</f>
        <v>541.2318270599449</v>
      </c>
      <c r="F21" s="9">
        <f>SUM(F3:F20)</f>
        <v>0</v>
      </c>
      <c r="G21" s="9">
        <f>SUM(G3:G20)</f>
        <v>540</v>
      </c>
      <c r="H21" s="9">
        <f>SUM(H3:H20)</f>
        <v>702</v>
      </c>
      <c r="I21" s="9">
        <f t="shared" si="2"/>
        <v>4770</v>
      </c>
      <c r="J21" s="9">
        <f>SUM(J3:J20)</f>
        <v>3431.0748175999997</v>
      </c>
      <c r="K21" s="9">
        <f t="shared" si="2"/>
        <v>2064.1191096</v>
      </c>
      <c r="L21" s="9">
        <f t="shared" si="2"/>
        <v>19340</v>
      </c>
      <c r="M21" s="9">
        <f t="shared" si="2"/>
        <v>44017.38098212958</v>
      </c>
    </row>
    <row r="22" spans="1:13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15">
      <c r="A23" s="56" t="s">
        <v>24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15">
      <c r="A24" s="59" t="s">
        <v>29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1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9" ht="15">
      <c r="D29"/>
    </row>
    <row r="30" ht="15">
      <c r="D30"/>
    </row>
  </sheetData>
  <sheetProtection/>
  <mergeCells count="5">
    <mergeCell ref="A1:M1"/>
    <mergeCell ref="A22:M22"/>
    <mergeCell ref="A3:A21"/>
    <mergeCell ref="A23:M23"/>
    <mergeCell ref="A24:M26"/>
  </mergeCells>
  <printOptions/>
  <pageMargins left="0" right="0" top="0.3937007874015748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25" sqref="A25:M27"/>
    </sheetView>
  </sheetViews>
  <sheetFormatPr defaultColWidth="9.140625" defaultRowHeight="15"/>
  <cols>
    <col min="1" max="1" width="5.00390625" style="0" customWidth="1"/>
    <col min="2" max="2" width="8.57421875" style="0" bestFit="1" customWidth="1"/>
    <col min="3" max="3" width="13.57421875" style="0" bestFit="1" customWidth="1"/>
    <col min="4" max="4" width="11.421875" style="0" bestFit="1" customWidth="1"/>
    <col min="5" max="5" width="10.421875" style="0" bestFit="1" customWidth="1"/>
    <col min="6" max="6" width="11.421875" style="0" hidden="1" customWidth="1"/>
    <col min="7" max="7" width="11.140625" style="0" bestFit="1" customWidth="1"/>
    <col min="8" max="8" width="8.7109375" style="0" customWidth="1"/>
    <col min="9" max="9" width="11.421875" style="0" bestFit="1" customWidth="1"/>
    <col min="10" max="10" width="9.7109375" style="0" customWidth="1"/>
    <col min="11" max="11" width="10.28125" style="0" customWidth="1"/>
    <col min="12" max="12" width="11.421875" style="0" bestFit="1" customWidth="1"/>
    <col min="13" max="13" width="16.28125" style="0" customWidth="1"/>
    <col min="14" max="14" width="0.85546875" style="0" customWidth="1"/>
    <col min="15" max="15" width="13.28125" style="34" bestFit="1" customWidth="1"/>
    <col min="22" max="22" width="16.28125" style="0" bestFit="1" customWidth="1"/>
  </cols>
  <sheetData>
    <row r="1" spans="1:13" ht="1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47.25" customHeight="1">
      <c r="A2" s="3" t="s">
        <v>0</v>
      </c>
      <c r="B2" s="28" t="s">
        <v>2</v>
      </c>
      <c r="C2" s="4" t="s">
        <v>10</v>
      </c>
      <c r="D2" s="4" t="s">
        <v>9</v>
      </c>
      <c r="E2" s="4" t="s">
        <v>8</v>
      </c>
      <c r="F2" s="4" t="s">
        <v>28</v>
      </c>
      <c r="G2" s="50" t="s">
        <v>20</v>
      </c>
      <c r="H2" s="4" t="s">
        <v>13</v>
      </c>
      <c r="I2" s="4" t="s">
        <v>17</v>
      </c>
      <c r="J2" s="29" t="s">
        <v>18</v>
      </c>
      <c r="K2" s="4" t="s">
        <v>7</v>
      </c>
      <c r="L2" s="4" t="s">
        <v>14</v>
      </c>
      <c r="M2" s="5" t="s">
        <v>6</v>
      </c>
      <c r="O2" s="47" t="s">
        <v>15</v>
      </c>
    </row>
    <row r="3" spans="1:15" ht="18.75" customHeight="1">
      <c r="A3" s="55" t="s">
        <v>3</v>
      </c>
      <c r="B3" s="27">
        <v>1</v>
      </c>
      <c r="C3" s="13">
        <v>1704.7872730000004</v>
      </c>
      <c r="D3" s="45">
        <v>1704.79</v>
      </c>
      <c r="E3" s="14"/>
      <c r="F3" s="14">
        <v>0</v>
      </c>
      <c r="G3" s="14">
        <v>30</v>
      </c>
      <c r="H3" s="21">
        <v>39</v>
      </c>
      <c r="I3" s="21">
        <v>703</v>
      </c>
      <c r="J3" s="30">
        <v>45.9172688</v>
      </c>
      <c r="K3" s="21">
        <v>14.3010564</v>
      </c>
      <c r="L3" s="22">
        <v>1465</v>
      </c>
      <c r="M3" s="7">
        <f aca="true" t="shared" si="0" ref="M3:M20">C3-D3+E3+H3+K3+L3+I3+J3+F3+G3</f>
        <v>2297.2155982000004</v>
      </c>
      <c r="O3" s="34">
        <f>C3-D3</f>
        <v>-0.0027269999995951366</v>
      </c>
    </row>
    <row r="4" spans="1:22" ht="18.75" customHeight="1">
      <c r="A4" s="55"/>
      <c r="B4" s="27">
        <v>2</v>
      </c>
      <c r="C4" s="13">
        <v>8241.339786113924</v>
      </c>
      <c r="D4" s="39">
        <v>4000</v>
      </c>
      <c r="E4" s="14">
        <f>(C4-D4)*0.05</f>
        <v>212.0669893056962</v>
      </c>
      <c r="F4" s="14">
        <v>0</v>
      </c>
      <c r="G4" s="14">
        <v>30</v>
      </c>
      <c r="H4" s="21">
        <v>39</v>
      </c>
      <c r="I4" s="21">
        <v>703</v>
      </c>
      <c r="J4" s="30">
        <v>280.1573888</v>
      </c>
      <c r="K4" s="21">
        <v>190.68074879999998</v>
      </c>
      <c r="L4" s="22">
        <v>1465</v>
      </c>
      <c r="M4" s="7">
        <f t="shared" si="0"/>
        <v>7161.244913019621</v>
      </c>
      <c r="O4" s="34">
        <f aca="true" t="shared" si="1" ref="O4:O20">C4-D4</f>
        <v>4241.339786113924</v>
      </c>
      <c r="V4" s="48"/>
    </row>
    <row r="5" spans="1:15" ht="18.75" customHeight="1">
      <c r="A5" s="55"/>
      <c r="B5" s="27">
        <v>3</v>
      </c>
      <c r="C5" s="13">
        <v>2829.583639816117</v>
      </c>
      <c r="D5" s="40">
        <v>2830</v>
      </c>
      <c r="E5" s="14"/>
      <c r="F5" s="14">
        <v>0</v>
      </c>
      <c r="G5" s="14">
        <v>30</v>
      </c>
      <c r="H5" s="21">
        <v>39</v>
      </c>
      <c r="I5" s="21">
        <v>703</v>
      </c>
      <c r="J5" s="30">
        <v>198.5611616</v>
      </c>
      <c r="K5" s="21">
        <v>100.1073936</v>
      </c>
      <c r="L5" s="22">
        <v>1465</v>
      </c>
      <c r="M5" s="7">
        <f t="shared" si="0"/>
        <v>2535.2521950161167</v>
      </c>
      <c r="O5" s="34">
        <f t="shared" si="1"/>
        <v>-0.416360183883171</v>
      </c>
    </row>
    <row r="6" spans="1:26" ht="18.75" customHeight="1">
      <c r="A6" s="55"/>
      <c r="B6" s="27">
        <v>4</v>
      </c>
      <c r="C6" s="13">
        <v>2116.6829659125005</v>
      </c>
      <c r="D6" s="33">
        <v>2100</v>
      </c>
      <c r="E6" s="14"/>
      <c r="F6" s="14">
        <v>0</v>
      </c>
      <c r="G6" s="14">
        <v>30</v>
      </c>
      <c r="H6" s="21">
        <v>39</v>
      </c>
      <c r="I6" s="21">
        <v>703</v>
      </c>
      <c r="J6" s="30">
        <v>227.104328</v>
      </c>
      <c r="K6" s="21">
        <v>395.662554</v>
      </c>
      <c r="L6" s="22">
        <v>1465</v>
      </c>
      <c r="M6" s="7">
        <f t="shared" si="0"/>
        <v>2876.4498479125004</v>
      </c>
      <c r="O6" s="34">
        <f t="shared" si="1"/>
        <v>16.68296591250055</v>
      </c>
      <c r="R6" t="s">
        <v>19</v>
      </c>
      <c r="S6" s="2"/>
      <c r="V6" s="2"/>
      <c r="Z6" s="2"/>
    </row>
    <row r="7" spans="1:15" ht="18.75" customHeight="1">
      <c r="A7" s="55"/>
      <c r="B7" s="27">
        <v>5</v>
      </c>
      <c r="C7" s="13">
        <v>2986.327934376007</v>
      </c>
      <c r="D7" s="40">
        <v>2986.33</v>
      </c>
      <c r="E7" s="14"/>
      <c r="F7" s="14">
        <v>0</v>
      </c>
      <c r="G7" s="14">
        <v>30</v>
      </c>
      <c r="H7" s="21">
        <v>39</v>
      </c>
      <c r="I7" s="21">
        <v>703</v>
      </c>
      <c r="J7" s="30">
        <v>238.27339360000002</v>
      </c>
      <c r="K7" s="21">
        <v>209.7488244</v>
      </c>
      <c r="L7" s="22">
        <v>1465</v>
      </c>
      <c r="M7" s="7">
        <f t="shared" si="0"/>
        <v>2685.020152376007</v>
      </c>
      <c r="O7" s="34">
        <f t="shared" si="1"/>
        <v>-0.00206562399307586</v>
      </c>
    </row>
    <row r="8" spans="1:18" ht="18.75" customHeight="1">
      <c r="A8" s="55"/>
      <c r="B8" s="27">
        <v>6</v>
      </c>
      <c r="C8" s="13">
        <v>1817.8380179699998</v>
      </c>
      <c r="D8" s="33">
        <f>1598+1818</f>
        <v>3416</v>
      </c>
      <c r="E8" s="14"/>
      <c r="F8" s="14">
        <v>0</v>
      </c>
      <c r="G8" s="14">
        <v>30</v>
      </c>
      <c r="H8" s="21">
        <v>39</v>
      </c>
      <c r="I8" s="21">
        <v>703</v>
      </c>
      <c r="J8" s="30">
        <v>281.088144</v>
      </c>
      <c r="K8" s="21">
        <v>38.13615</v>
      </c>
      <c r="L8" s="22">
        <v>1465</v>
      </c>
      <c r="M8" s="7">
        <f t="shared" si="0"/>
        <v>958.0623119699999</v>
      </c>
      <c r="O8" s="34">
        <f t="shared" si="1"/>
        <v>-1598.1619820300002</v>
      </c>
      <c r="P8" s="2"/>
      <c r="Q8" s="2"/>
      <c r="R8" t="s">
        <v>21</v>
      </c>
    </row>
    <row r="9" spans="1:19" ht="18.75" customHeight="1">
      <c r="A9" s="55"/>
      <c r="B9" s="27">
        <v>7</v>
      </c>
      <c r="C9" s="13">
        <v>3835.4155428535055</v>
      </c>
      <c r="D9" s="38">
        <v>3000</v>
      </c>
      <c r="E9" s="14"/>
      <c r="F9" s="14">
        <v>0</v>
      </c>
      <c r="G9" s="14">
        <v>30</v>
      </c>
      <c r="H9" s="21">
        <v>39</v>
      </c>
      <c r="I9" s="21">
        <v>703</v>
      </c>
      <c r="J9" s="30">
        <v>176.2230304</v>
      </c>
      <c r="K9" s="21">
        <v>166.8456552</v>
      </c>
      <c r="L9" s="22">
        <v>1465</v>
      </c>
      <c r="M9" s="7">
        <f t="shared" si="0"/>
        <v>3415.4842284535057</v>
      </c>
      <c r="O9" s="34">
        <f t="shared" si="1"/>
        <v>835.4155428535055</v>
      </c>
      <c r="S9" t="s">
        <v>26</v>
      </c>
    </row>
    <row r="10" spans="1:15" ht="18.75" customHeight="1">
      <c r="A10" s="55"/>
      <c r="B10" s="27">
        <v>8</v>
      </c>
      <c r="C10" s="13">
        <v>2713.865838862407</v>
      </c>
      <c r="D10" s="39">
        <v>2715</v>
      </c>
      <c r="E10" s="14"/>
      <c r="F10" s="14">
        <v>0</v>
      </c>
      <c r="G10" s="14">
        <v>30</v>
      </c>
      <c r="H10" s="21">
        <v>39</v>
      </c>
      <c r="I10" s="21">
        <v>703</v>
      </c>
      <c r="J10" s="30">
        <v>198.87141280000003</v>
      </c>
      <c r="K10" s="21">
        <v>14.3010564</v>
      </c>
      <c r="L10" s="22">
        <v>1465</v>
      </c>
      <c r="M10" s="7">
        <f t="shared" si="0"/>
        <v>2449.0383080624074</v>
      </c>
      <c r="O10" s="34">
        <f t="shared" si="1"/>
        <v>-1.134161137592855</v>
      </c>
    </row>
    <row r="11" spans="1:15" ht="18.75" customHeight="1">
      <c r="A11" s="55"/>
      <c r="B11" s="27">
        <v>9</v>
      </c>
      <c r="C11" s="13">
        <v>2977.7235646623885</v>
      </c>
      <c r="D11" s="39"/>
      <c r="E11" s="14">
        <f>(C11-D11)*0.05</f>
        <v>148.88617823311944</v>
      </c>
      <c r="F11" s="14">
        <v>0</v>
      </c>
      <c r="G11" s="14">
        <v>30</v>
      </c>
      <c r="H11" s="21">
        <v>39</v>
      </c>
      <c r="I11" s="21">
        <v>703</v>
      </c>
      <c r="J11" s="30">
        <v>466.9289808000001</v>
      </c>
      <c r="K11" s="21">
        <v>185.9137308</v>
      </c>
      <c r="L11" s="22">
        <v>1465</v>
      </c>
      <c r="M11" s="7">
        <f t="shared" si="0"/>
        <v>6016.452454495508</v>
      </c>
      <c r="O11" s="34">
        <f t="shared" si="1"/>
        <v>2977.7235646623885</v>
      </c>
    </row>
    <row r="12" spans="1:15" ht="18.75" customHeight="1">
      <c r="A12" s="55"/>
      <c r="B12" s="27">
        <v>10</v>
      </c>
      <c r="C12" s="13">
        <v>3054.0723724589707</v>
      </c>
      <c r="D12" s="39">
        <v>3055</v>
      </c>
      <c r="E12" s="14"/>
      <c r="F12" s="14">
        <v>0</v>
      </c>
      <c r="G12" s="14">
        <v>30</v>
      </c>
      <c r="H12" s="21">
        <v>39</v>
      </c>
      <c r="I12" s="21">
        <v>703</v>
      </c>
      <c r="J12" s="30">
        <v>340.96674400000006</v>
      </c>
      <c r="K12" s="21">
        <v>252.65199239999998</v>
      </c>
      <c r="L12" s="22">
        <v>1465</v>
      </c>
      <c r="M12" s="7">
        <f t="shared" si="0"/>
        <v>2829.6911088589704</v>
      </c>
      <c r="O12" s="34">
        <f t="shared" si="1"/>
        <v>-0.9276275410293238</v>
      </c>
    </row>
    <row r="13" spans="1:18" ht="18.75" customHeight="1">
      <c r="A13" s="55"/>
      <c r="B13" s="27">
        <v>11</v>
      </c>
      <c r="C13" s="13">
        <v>2030.5031545599995</v>
      </c>
      <c r="D13" s="40">
        <v>2031</v>
      </c>
      <c r="E13" s="14"/>
      <c r="F13" s="14">
        <v>0</v>
      </c>
      <c r="G13" s="14">
        <v>30</v>
      </c>
      <c r="H13" s="21">
        <v>39</v>
      </c>
      <c r="I13" s="21">
        <v>703</v>
      </c>
      <c r="J13" s="30">
        <v>422.87322400000005</v>
      </c>
      <c r="K13" s="21">
        <v>357.5264052</v>
      </c>
      <c r="L13" s="22">
        <v>1465</v>
      </c>
      <c r="M13" s="7">
        <f t="shared" si="0"/>
        <v>3016.9027837599997</v>
      </c>
      <c r="N13" t="s">
        <v>12</v>
      </c>
      <c r="O13" s="34">
        <f t="shared" si="1"/>
        <v>-0.49684544000047026</v>
      </c>
      <c r="R13" t="s">
        <v>21</v>
      </c>
    </row>
    <row r="14" spans="1:15" ht="18.75" customHeight="1">
      <c r="A14" s="55"/>
      <c r="B14" s="27">
        <v>12</v>
      </c>
      <c r="C14" s="13">
        <v>2958.6374175499996</v>
      </c>
      <c r="D14" s="39">
        <v>3000</v>
      </c>
      <c r="E14" s="14"/>
      <c r="F14" s="14">
        <v>0</v>
      </c>
      <c r="G14" s="14">
        <v>30</v>
      </c>
      <c r="H14" s="21">
        <v>39</v>
      </c>
      <c r="I14" s="21">
        <v>703</v>
      </c>
      <c r="J14" s="30">
        <v>207.24821280000003</v>
      </c>
      <c r="K14" s="21">
        <v>209.7488244</v>
      </c>
      <c r="L14" s="22">
        <v>1465</v>
      </c>
      <c r="M14" s="7">
        <f t="shared" si="0"/>
        <v>2612.63445475</v>
      </c>
      <c r="O14" s="34">
        <f t="shared" si="1"/>
        <v>-41.362582450000446</v>
      </c>
    </row>
    <row r="15" spans="1:18" ht="18.75" customHeight="1">
      <c r="A15" s="55"/>
      <c r="B15" s="27">
        <v>13</v>
      </c>
      <c r="C15" s="13">
        <v>2099.2226677732356</v>
      </c>
      <c r="D15" s="33">
        <v>2100</v>
      </c>
      <c r="E15" s="14"/>
      <c r="F15" s="14">
        <v>0</v>
      </c>
      <c r="G15" s="14">
        <v>30</v>
      </c>
      <c r="H15" s="21">
        <v>39</v>
      </c>
      <c r="I15" s="21">
        <v>703</v>
      </c>
      <c r="J15" s="30">
        <v>246.02968959999998</v>
      </c>
      <c r="K15" s="21">
        <v>271.72006799999997</v>
      </c>
      <c r="L15" s="22">
        <v>1465</v>
      </c>
      <c r="M15" s="7">
        <f t="shared" si="0"/>
        <v>2753.9724253732356</v>
      </c>
      <c r="O15" s="34">
        <f t="shared" si="1"/>
        <v>-0.7773322267644289</v>
      </c>
      <c r="R15" t="s">
        <v>22</v>
      </c>
    </row>
    <row r="16" spans="1:15" ht="18.75" customHeight="1">
      <c r="A16" s="55"/>
      <c r="B16" s="27">
        <v>14</v>
      </c>
      <c r="C16" s="13">
        <v>2883.7964483186834</v>
      </c>
      <c r="D16" s="33">
        <v>2855</v>
      </c>
      <c r="E16" s="14"/>
      <c r="F16" s="14">
        <v>0</v>
      </c>
      <c r="G16" s="14">
        <v>30</v>
      </c>
      <c r="H16" s="21">
        <v>39</v>
      </c>
      <c r="I16" s="21">
        <v>703</v>
      </c>
      <c r="J16" s="30">
        <v>360.512608</v>
      </c>
      <c r="K16" s="21">
        <v>176.3796936</v>
      </c>
      <c r="L16" s="22">
        <v>1465</v>
      </c>
      <c r="M16" s="7">
        <f t="shared" si="0"/>
        <v>2802.6887499186832</v>
      </c>
      <c r="O16" s="34">
        <f t="shared" si="1"/>
        <v>28.79644831868336</v>
      </c>
    </row>
    <row r="17" spans="1:15" ht="18.75" customHeight="1">
      <c r="A17" s="55"/>
      <c r="B17" s="27">
        <v>15</v>
      </c>
      <c r="C17" s="13">
        <v>2769.3242111044947</v>
      </c>
      <c r="D17" s="38">
        <v>2770</v>
      </c>
      <c r="E17" s="14"/>
      <c r="F17" s="14">
        <v>0</v>
      </c>
      <c r="G17" s="14">
        <v>30</v>
      </c>
      <c r="H17" s="21">
        <v>39</v>
      </c>
      <c r="I17" s="21">
        <v>703</v>
      </c>
      <c r="J17" s="30">
        <v>268.67807200000004</v>
      </c>
      <c r="K17" s="21">
        <v>71.5052808</v>
      </c>
      <c r="L17" s="22">
        <v>1465</v>
      </c>
      <c r="M17" s="7">
        <f t="shared" si="0"/>
        <v>2576.507563904495</v>
      </c>
      <c r="O17" s="34">
        <f t="shared" si="1"/>
        <v>-0.6757888955053204</v>
      </c>
    </row>
    <row r="18" spans="1:18" ht="18.75" customHeight="1">
      <c r="A18" s="55"/>
      <c r="B18" s="27">
        <v>16</v>
      </c>
      <c r="C18" s="13">
        <v>892.6065406060839</v>
      </c>
      <c r="D18" s="41">
        <v>1000</v>
      </c>
      <c r="E18" s="14"/>
      <c r="F18" s="14">
        <v>0</v>
      </c>
      <c r="G18" s="14">
        <v>30</v>
      </c>
      <c r="H18" s="21">
        <v>39</v>
      </c>
      <c r="I18" s="21">
        <v>703</v>
      </c>
      <c r="J18" s="30">
        <v>327.315664</v>
      </c>
      <c r="K18" s="21">
        <v>352.759386</v>
      </c>
      <c r="L18" s="22">
        <v>1465</v>
      </c>
      <c r="M18" s="7">
        <f t="shared" si="0"/>
        <v>2809.6815906060842</v>
      </c>
      <c r="O18" s="34">
        <f>C18-D18-2400</f>
        <v>-2507.393459393916</v>
      </c>
      <c r="R18" t="s">
        <v>19</v>
      </c>
    </row>
    <row r="19" spans="1:15" ht="18.75" customHeight="1">
      <c r="A19" s="55"/>
      <c r="B19" s="27">
        <v>17</v>
      </c>
      <c r="C19" s="13">
        <v>3050.7272063978703</v>
      </c>
      <c r="D19" s="40">
        <v>3050.73</v>
      </c>
      <c r="E19" s="14"/>
      <c r="F19" s="14">
        <v>0</v>
      </c>
      <c r="G19" s="14">
        <v>30</v>
      </c>
      <c r="H19" s="21">
        <v>39</v>
      </c>
      <c r="I19" s="21">
        <v>703</v>
      </c>
      <c r="J19" s="30">
        <v>501.9874368</v>
      </c>
      <c r="K19" s="21">
        <v>219.2828616</v>
      </c>
      <c r="L19" s="22">
        <v>1465</v>
      </c>
      <c r="M19" s="7">
        <f t="shared" si="0"/>
        <v>2958.26750479787</v>
      </c>
      <c r="O19" s="34">
        <f t="shared" si="1"/>
        <v>-0.0027936021297136904</v>
      </c>
    </row>
    <row r="20" spans="1:15" ht="18.75" customHeight="1">
      <c r="A20" s="55"/>
      <c r="B20" s="27">
        <v>18</v>
      </c>
      <c r="C20" s="13">
        <v>4656.167213323875</v>
      </c>
      <c r="D20" s="39"/>
      <c r="E20" s="14">
        <f>(C20-D20)*0.05</f>
        <v>232.80836066619378</v>
      </c>
      <c r="F20" s="14">
        <v>0</v>
      </c>
      <c r="G20" s="14">
        <v>30</v>
      </c>
      <c r="H20" s="21">
        <v>39</v>
      </c>
      <c r="I20" s="21">
        <v>703</v>
      </c>
      <c r="J20" s="30">
        <v>362.37412</v>
      </c>
      <c r="K20" s="21">
        <v>157.311618</v>
      </c>
      <c r="L20" s="22">
        <v>1465</v>
      </c>
      <c r="M20" s="7">
        <f t="shared" si="0"/>
        <v>7645.661311990069</v>
      </c>
      <c r="O20" s="34">
        <f t="shared" si="1"/>
        <v>4656.167213323875</v>
      </c>
    </row>
    <row r="21" spans="1:13" ht="18.75" customHeight="1">
      <c r="A21" s="55"/>
      <c r="B21" s="1"/>
      <c r="C21" s="6"/>
      <c r="D21" s="11"/>
      <c r="E21" s="14"/>
      <c r="F21" s="14"/>
      <c r="G21" s="14"/>
      <c r="H21" s="20"/>
      <c r="I21" s="21"/>
      <c r="J21" s="30"/>
      <c r="K21" s="10"/>
      <c r="L21" s="8"/>
      <c r="M21" s="7"/>
    </row>
    <row r="22" spans="1:13" ht="15">
      <c r="A22" s="55"/>
      <c r="B22" s="27" t="s">
        <v>11</v>
      </c>
      <c r="C22" s="9">
        <f aca="true" t="shared" si="2" ref="C22:M22">SUM(C3:C20)</f>
        <v>53618.62179566005</v>
      </c>
      <c r="D22" s="9">
        <f t="shared" si="2"/>
        <v>42613.850000000006</v>
      </c>
      <c r="E22" s="9">
        <f t="shared" si="2"/>
        <v>593.7615282050094</v>
      </c>
      <c r="F22" s="9">
        <f t="shared" si="2"/>
        <v>0</v>
      </c>
      <c r="G22" s="9">
        <f t="shared" si="2"/>
        <v>540</v>
      </c>
      <c r="H22" s="9">
        <f t="shared" si="2"/>
        <v>702</v>
      </c>
      <c r="I22" s="9">
        <f t="shared" si="2"/>
        <v>12654</v>
      </c>
      <c r="J22" s="9">
        <f t="shared" si="2"/>
        <v>5151.110880000001</v>
      </c>
      <c r="K22" s="9">
        <f t="shared" si="2"/>
        <v>3384.5832996000004</v>
      </c>
      <c r="L22" s="9">
        <f t="shared" si="2"/>
        <v>26370</v>
      </c>
      <c r="M22" s="9">
        <f t="shared" si="2"/>
        <v>60400.22750346508</v>
      </c>
    </row>
    <row r="23" spans="1:13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5">
      <c r="A24" s="56" t="s">
        <v>24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</row>
    <row r="25" spans="1:13" ht="15" customHeight="1">
      <c r="A25" s="59" t="s">
        <v>29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1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ht="15" customHeight="1">
      <c r="D28" s="19"/>
    </row>
    <row r="29" ht="15">
      <c r="D29" s="19"/>
    </row>
  </sheetData>
  <sheetProtection/>
  <mergeCells count="5">
    <mergeCell ref="A1:M1"/>
    <mergeCell ref="A23:M23"/>
    <mergeCell ref="A3:A22"/>
    <mergeCell ref="A24:M24"/>
    <mergeCell ref="A25:M27"/>
  </mergeCells>
  <printOptions/>
  <pageMargins left="0.07874015748031496" right="0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5.00390625" style="0" customWidth="1"/>
    <col min="2" max="2" width="8.57421875" style="0" bestFit="1" customWidth="1"/>
    <col min="3" max="3" width="13.57421875" style="0" bestFit="1" customWidth="1"/>
    <col min="4" max="4" width="11.28125" style="0" customWidth="1"/>
    <col min="5" max="5" width="10.421875" style="0" bestFit="1" customWidth="1"/>
    <col min="6" max="6" width="11.7109375" style="0" hidden="1" customWidth="1"/>
    <col min="7" max="7" width="11.140625" style="0" bestFit="1" customWidth="1"/>
    <col min="8" max="8" width="8.8515625" style="0" bestFit="1" customWidth="1"/>
    <col min="9" max="9" width="11.421875" style="0" bestFit="1" customWidth="1"/>
    <col min="10" max="10" width="11.140625" style="0" customWidth="1"/>
    <col min="11" max="11" width="10.421875" style="0" bestFit="1" customWidth="1"/>
    <col min="12" max="12" width="11.421875" style="0" bestFit="1" customWidth="1"/>
    <col min="13" max="13" width="15.57421875" style="0" customWidth="1"/>
    <col min="14" max="14" width="0.9921875" style="0" customWidth="1"/>
    <col min="15" max="15" width="17.421875" style="34" bestFit="1" customWidth="1"/>
    <col min="16" max="16" width="18.421875" style="0" bestFit="1" customWidth="1"/>
  </cols>
  <sheetData>
    <row r="1" spans="1:13" ht="1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47.25" customHeight="1">
      <c r="A2" s="3" t="s">
        <v>0</v>
      </c>
      <c r="B2" s="28" t="s">
        <v>2</v>
      </c>
      <c r="C2" s="4" t="s">
        <v>10</v>
      </c>
      <c r="D2" s="4" t="s">
        <v>9</v>
      </c>
      <c r="E2" s="4" t="s">
        <v>8</v>
      </c>
      <c r="F2" s="4" t="s">
        <v>28</v>
      </c>
      <c r="G2" s="50" t="s">
        <v>20</v>
      </c>
      <c r="H2" s="4" t="s">
        <v>13</v>
      </c>
      <c r="I2" s="4" t="s">
        <v>17</v>
      </c>
      <c r="J2" s="29" t="s">
        <v>18</v>
      </c>
      <c r="K2" s="4" t="s">
        <v>7</v>
      </c>
      <c r="L2" s="4" t="s">
        <v>14</v>
      </c>
      <c r="M2" s="5" t="s">
        <v>6</v>
      </c>
      <c r="O2" s="47" t="s">
        <v>15</v>
      </c>
    </row>
    <row r="3" spans="1:15" ht="18.75" customHeight="1">
      <c r="A3" s="55" t="s">
        <v>4</v>
      </c>
      <c r="B3" s="27">
        <v>1</v>
      </c>
      <c r="C3" s="14">
        <v>5647.227831620582</v>
      </c>
      <c r="D3" s="15">
        <f>3465+2182</f>
        <v>5647</v>
      </c>
      <c r="E3" s="14"/>
      <c r="F3" s="14">
        <v>0</v>
      </c>
      <c r="G3" s="14">
        <v>30</v>
      </c>
      <c r="H3" s="21">
        <v>39</v>
      </c>
      <c r="I3" s="21">
        <v>703</v>
      </c>
      <c r="J3" s="21">
        <v>236.10163040000003</v>
      </c>
      <c r="K3" s="24">
        <v>19.0680744</v>
      </c>
      <c r="L3" s="23">
        <v>1465</v>
      </c>
      <c r="M3" s="7">
        <f>C3-D3+E3+H3+K3+L3+I3+J3+F3+G3</f>
        <v>2492.397536420582</v>
      </c>
      <c r="O3" s="34">
        <f>C3-D3</f>
        <v>0.22783162058203743</v>
      </c>
    </row>
    <row r="4" spans="1:16" ht="18.75" customHeight="1">
      <c r="A4" s="55"/>
      <c r="B4" s="27">
        <v>2</v>
      </c>
      <c r="C4" s="14">
        <v>4444.806451008345</v>
      </c>
      <c r="D4" s="15">
        <v>4445</v>
      </c>
      <c r="E4" s="14"/>
      <c r="F4" s="14">
        <v>0</v>
      </c>
      <c r="G4" s="14">
        <v>30</v>
      </c>
      <c r="H4" s="21">
        <v>39</v>
      </c>
      <c r="I4" s="21">
        <v>703</v>
      </c>
      <c r="J4" s="21">
        <v>350.27429920000003</v>
      </c>
      <c r="K4" s="24">
        <v>419.4976488</v>
      </c>
      <c r="L4" s="23">
        <v>1465</v>
      </c>
      <c r="M4" s="7">
        <f aca="true" t="shared" si="0" ref="M4:M20">C4-D4+E4+H4+K4+L4+I4+J4+F4+G4</f>
        <v>3006.578399008345</v>
      </c>
      <c r="O4" s="34">
        <f aca="true" t="shared" si="1" ref="O4:O20">C4-D4</f>
        <v>-0.19354899165500683</v>
      </c>
      <c r="P4" t="s">
        <v>16</v>
      </c>
    </row>
    <row r="5" spans="1:15" ht="18.75" customHeight="1">
      <c r="A5" s="55"/>
      <c r="B5" s="27">
        <v>3</v>
      </c>
      <c r="C5" s="14">
        <v>1710.1030158270366</v>
      </c>
      <c r="D5" s="42">
        <v>1711</v>
      </c>
      <c r="E5" s="14"/>
      <c r="F5" s="14">
        <v>0</v>
      </c>
      <c r="G5" s="14">
        <v>30</v>
      </c>
      <c r="H5" s="21">
        <v>39</v>
      </c>
      <c r="I5" s="21">
        <v>703</v>
      </c>
      <c r="J5" s="21">
        <v>218.10702560000001</v>
      </c>
      <c r="K5" s="24">
        <v>47.670187199999994</v>
      </c>
      <c r="L5" s="23">
        <v>1465</v>
      </c>
      <c r="M5" s="7">
        <f t="shared" si="0"/>
        <v>2501.8802286270366</v>
      </c>
      <c r="O5" s="34">
        <f t="shared" si="1"/>
        <v>-0.8969841729633572</v>
      </c>
    </row>
    <row r="6" spans="1:15" ht="18.75" customHeight="1">
      <c r="A6" s="55"/>
      <c r="B6" s="27">
        <v>4</v>
      </c>
      <c r="C6" s="14">
        <v>2961.985082567083</v>
      </c>
      <c r="D6" s="38">
        <v>2961</v>
      </c>
      <c r="E6" s="14"/>
      <c r="F6" s="14">
        <v>0</v>
      </c>
      <c r="G6" s="14">
        <v>30</v>
      </c>
      <c r="H6" s="21">
        <v>39</v>
      </c>
      <c r="I6" s="21">
        <v>703</v>
      </c>
      <c r="J6" s="21">
        <v>95.8678112</v>
      </c>
      <c r="K6" s="24">
        <v>199.2147872</v>
      </c>
      <c r="L6" s="23">
        <v>1465</v>
      </c>
      <c r="M6" s="7">
        <f t="shared" si="0"/>
        <v>2533.067680967083</v>
      </c>
      <c r="O6" s="34">
        <f t="shared" si="1"/>
        <v>0.9850825670828272</v>
      </c>
    </row>
    <row r="7" spans="1:18" ht="18.75" customHeight="1">
      <c r="A7" s="55"/>
      <c r="B7" s="27">
        <v>5</v>
      </c>
      <c r="C7" s="14">
        <v>2235.9193802241125</v>
      </c>
      <c r="D7" s="43">
        <v>2235</v>
      </c>
      <c r="E7" s="14"/>
      <c r="F7" s="14">
        <v>0</v>
      </c>
      <c r="G7" s="14">
        <v>30</v>
      </c>
      <c r="H7" s="21">
        <v>39</v>
      </c>
      <c r="I7" s="21">
        <v>703</v>
      </c>
      <c r="J7" s="21">
        <v>268.3678192</v>
      </c>
      <c r="K7" s="24">
        <v>386.1285168</v>
      </c>
      <c r="L7" s="23">
        <v>1465</v>
      </c>
      <c r="M7" s="7">
        <f t="shared" si="0"/>
        <v>2892.4157162241127</v>
      </c>
      <c r="O7" s="34">
        <f t="shared" si="1"/>
        <v>0.9193802241125013</v>
      </c>
      <c r="P7" s="31" t="s">
        <v>23</v>
      </c>
      <c r="R7" s="2"/>
    </row>
    <row r="8" spans="1:16" ht="18.75" customHeight="1">
      <c r="A8" s="55"/>
      <c r="B8" s="27">
        <v>6</v>
      </c>
      <c r="C8" s="14">
        <v>3851.697839717751</v>
      </c>
      <c r="D8" s="42">
        <v>3856</v>
      </c>
      <c r="E8" s="14"/>
      <c r="F8" s="14">
        <v>0</v>
      </c>
      <c r="G8" s="14">
        <v>30</v>
      </c>
      <c r="H8" s="21">
        <v>39</v>
      </c>
      <c r="I8" s="21">
        <v>703</v>
      </c>
      <c r="J8" s="21">
        <v>129.0647552</v>
      </c>
      <c r="K8" s="24">
        <v>190.68074879999998</v>
      </c>
      <c r="L8" s="23">
        <v>1465</v>
      </c>
      <c r="M8" s="7">
        <f t="shared" si="0"/>
        <v>2552.443343717751</v>
      </c>
      <c r="O8" s="34">
        <f t="shared" si="1"/>
        <v>-4.302160282249133</v>
      </c>
      <c r="P8" t="s">
        <v>23</v>
      </c>
    </row>
    <row r="9" spans="1:15" ht="18.75" customHeight="1" thickBot="1">
      <c r="A9" s="55"/>
      <c r="B9" s="27">
        <v>7</v>
      </c>
      <c r="C9" s="14">
        <v>2903.723481761116</v>
      </c>
      <c r="D9" s="44">
        <v>2904</v>
      </c>
      <c r="E9" s="14"/>
      <c r="F9" s="14">
        <v>0</v>
      </c>
      <c r="G9" s="14">
        <v>30</v>
      </c>
      <c r="H9" s="21">
        <v>39</v>
      </c>
      <c r="I9" s="21">
        <v>703</v>
      </c>
      <c r="J9" s="21">
        <v>253.47573280000003</v>
      </c>
      <c r="K9" s="24">
        <v>305.08919879999996</v>
      </c>
      <c r="L9" s="23">
        <v>1465</v>
      </c>
      <c r="M9" s="7">
        <f t="shared" si="0"/>
        <v>2795.288413361116</v>
      </c>
      <c r="O9" s="34">
        <f t="shared" si="1"/>
        <v>-0.27651823888390936</v>
      </c>
    </row>
    <row r="10" spans="1:16" ht="18.75" customHeight="1" thickBot="1">
      <c r="A10" s="55"/>
      <c r="B10" s="27">
        <v>8</v>
      </c>
      <c r="C10" s="14">
        <v>11429.461572919785</v>
      </c>
      <c r="D10" s="52"/>
      <c r="E10" s="14">
        <f>(C10-D10)*0.05</f>
        <v>571.4730786459893</v>
      </c>
      <c r="F10" s="14">
        <v>0</v>
      </c>
      <c r="G10" s="14">
        <v>30</v>
      </c>
      <c r="H10" s="21">
        <v>39</v>
      </c>
      <c r="I10" s="21">
        <v>703</v>
      </c>
      <c r="J10" s="21">
        <v>320.49012480000005</v>
      </c>
      <c r="K10" s="24">
        <v>257.4190116</v>
      </c>
      <c r="L10" s="23">
        <v>1465</v>
      </c>
      <c r="M10" s="7">
        <f t="shared" si="0"/>
        <v>14815.843787965774</v>
      </c>
      <c r="O10" s="34">
        <f t="shared" si="1"/>
        <v>11429.461572919785</v>
      </c>
      <c r="P10" s="31"/>
    </row>
    <row r="11" spans="1:15" ht="18.75" customHeight="1">
      <c r="A11" s="55"/>
      <c r="B11" s="27">
        <v>9</v>
      </c>
      <c r="C11" s="14">
        <v>3250.264895643367</v>
      </c>
      <c r="D11" s="44">
        <v>3251</v>
      </c>
      <c r="E11" s="14"/>
      <c r="F11" s="14">
        <v>0</v>
      </c>
      <c r="G11" s="14">
        <v>30</v>
      </c>
      <c r="H11" s="21">
        <v>39</v>
      </c>
      <c r="I11" s="21">
        <v>703</v>
      </c>
      <c r="J11" s="21">
        <v>188.3228512</v>
      </c>
      <c r="K11" s="24">
        <v>367.0604424</v>
      </c>
      <c r="L11" s="23">
        <v>1465</v>
      </c>
      <c r="M11" s="7">
        <f t="shared" si="0"/>
        <v>2791.648189243367</v>
      </c>
      <c r="O11" s="34">
        <f t="shared" si="1"/>
        <v>-0.735104356633201</v>
      </c>
    </row>
    <row r="12" spans="1:15" ht="18.75" customHeight="1">
      <c r="A12" s="55"/>
      <c r="B12" s="27">
        <v>10</v>
      </c>
      <c r="C12" s="14">
        <v>3066.4617043334565</v>
      </c>
      <c r="D12" s="44">
        <v>3065</v>
      </c>
      <c r="E12" s="14"/>
      <c r="F12" s="14">
        <v>0</v>
      </c>
      <c r="G12" s="14">
        <v>30</v>
      </c>
      <c r="H12" s="21">
        <v>39</v>
      </c>
      <c r="I12" s="21">
        <v>703</v>
      </c>
      <c r="J12" s="21">
        <v>174.98202400000002</v>
      </c>
      <c r="K12" s="24">
        <v>305.08919879999996</v>
      </c>
      <c r="L12" s="23">
        <v>1465</v>
      </c>
      <c r="M12" s="7">
        <f t="shared" si="0"/>
        <v>2718.5329271334563</v>
      </c>
      <c r="O12" s="34">
        <f t="shared" si="1"/>
        <v>1.4617043334565096</v>
      </c>
    </row>
    <row r="13" spans="1:15" ht="18.75" customHeight="1">
      <c r="A13" s="55"/>
      <c r="B13" s="27">
        <v>11</v>
      </c>
      <c r="C13" s="14">
        <v>3052.3981323330404</v>
      </c>
      <c r="D13" s="38">
        <v>3055</v>
      </c>
      <c r="E13" s="14"/>
      <c r="F13" s="14">
        <v>0</v>
      </c>
      <c r="G13" s="14">
        <v>30</v>
      </c>
      <c r="H13" s="21">
        <v>39</v>
      </c>
      <c r="I13" s="21">
        <v>703</v>
      </c>
      <c r="J13" s="21">
        <v>300.634008</v>
      </c>
      <c r="K13" s="24">
        <v>290.78814239999997</v>
      </c>
      <c r="L13" s="23">
        <v>1465</v>
      </c>
      <c r="M13" s="7">
        <f t="shared" si="0"/>
        <v>2825.8202827330406</v>
      </c>
      <c r="O13" s="34">
        <f t="shared" si="1"/>
        <v>-2.601867666959606</v>
      </c>
    </row>
    <row r="14" spans="1:15" ht="18.75" customHeight="1">
      <c r="A14" s="55"/>
      <c r="B14" s="27">
        <v>12</v>
      </c>
      <c r="C14" s="14">
        <v>2873.310516753233</v>
      </c>
      <c r="D14" s="38">
        <v>2874</v>
      </c>
      <c r="E14" s="14"/>
      <c r="F14" s="14">
        <v>0</v>
      </c>
      <c r="G14" s="14">
        <v>30</v>
      </c>
      <c r="H14" s="21">
        <v>39</v>
      </c>
      <c r="I14" s="21">
        <v>703</v>
      </c>
      <c r="J14" s="21">
        <v>221.830048</v>
      </c>
      <c r="K14" s="24">
        <v>152.5445988</v>
      </c>
      <c r="L14" s="23">
        <v>1465</v>
      </c>
      <c r="M14" s="7">
        <f t="shared" si="0"/>
        <v>2610.685163553233</v>
      </c>
      <c r="O14" s="34">
        <f t="shared" si="1"/>
        <v>-0.6894832467669403</v>
      </c>
    </row>
    <row r="15" spans="1:15" ht="18.75" customHeight="1">
      <c r="A15" s="55"/>
      <c r="B15" s="27">
        <v>13</v>
      </c>
      <c r="C15" s="14">
        <v>3210.9509921500003</v>
      </c>
      <c r="D15" s="42">
        <v>3220</v>
      </c>
      <c r="E15" s="14"/>
      <c r="F15" s="14">
        <v>0</v>
      </c>
      <c r="G15" s="14">
        <v>30</v>
      </c>
      <c r="H15" s="21">
        <v>39</v>
      </c>
      <c r="I15" s="21">
        <v>703</v>
      </c>
      <c r="J15" s="21">
        <v>697.44608</v>
      </c>
      <c r="K15" s="24">
        <v>324.15727319999996</v>
      </c>
      <c r="L15" s="23">
        <v>1465</v>
      </c>
      <c r="M15" s="7">
        <f t="shared" si="0"/>
        <v>3249.5543453500004</v>
      </c>
      <c r="O15" s="34">
        <f t="shared" si="1"/>
        <v>-9.049007849999725</v>
      </c>
    </row>
    <row r="16" spans="1:15" ht="18.75" customHeight="1">
      <c r="A16" s="55"/>
      <c r="B16" s="27">
        <v>14</v>
      </c>
      <c r="C16" s="14">
        <v>2795.353684542173</v>
      </c>
      <c r="D16" s="38">
        <v>2800</v>
      </c>
      <c r="E16" s="14"/>
      <c r="F16" s="14">
        <v>0</v>
      </c>
      <c r="G16" s="14">
        <v>30</v>
      </c>
      <c r="H16" s="21">
        <v>39</v>
      </c>
      <c r="I16" s="21">
        <v>703</v>
      </c>
      <c r="J16" s="21">
        <v>176.2230304</v>
      </c>
      <c r="K16" s="24">
        <v>38.13615</v>
      </c>
      <c r="L16" s="23">
        <v>1465</v>
      </c>
      <c r="M16" s="7">
        <f t="shared" si="0"/>
        <v>2446.7128649421734</v>
      </c>
      <c r="O16" s="34">
        <f t="shared" si="1"/>
        <v>-4.646315457826859</v>
      </c>
    </row>
    <row r="17" spans="1:15" ht="18.75" customHeight="1">
      <c r="A17" s="55"/>
      <c r="B17" s="27">
        <v>15</v>
      </c>
      <c r="C17" s="16">
        <v>5954.268855839227</v>
      </c>
      <c r="D17" s="33">
        <v>6000</v>
      </c>
      <c r="E17" s="14"/>
      <c r="F17" s="14">
        <v>0</v>
      </c>
      <c r="G17" s="14">
        <v>30</v>
      </c>
      <c r="H17" s="21">
        <v>39</v>
      </c>
      <c r="I17" s="21">
        <v>703</v>
      </c>
      <c r="J17" s="21">
        <v>33.817448000000006</v>
      </c>
      <c r="K17" s="24">
        <v>114.40844999999999</v>
      </c>
      <c r="L17" s="23">
        <v>1465</v>
      </c>
      <c r="M17" s="7">
        <f t="shared" si="0"/>
        <v>2339.494753839227</v>
      </c>
      <c r="N17" s="2"/>
      <c r="O17" s="34">
        <f t="shared" si="1"/>
        <v>-45.7311441607726</v>
      </c>
    </row>
    <row r="18" spans="1:16" ht="18.75" customHeight="1">
      <c r="A18" s="55"/>
      <c r="B18" s="27">
        <v>16</v>
      </c>
      <c r="C18" s="14">
        <v>1871.2143558100006</v>
      </c>
      <c r="D18" s="43">
        <v>1800</v>
      </c>
      <c r="E18" s="14"/>
      <c r="F18" s="14">
        <v>0</v>
      </c>
      <c r="G18" s="14">
        <v>30</v>
      </c>
      <c r="H18" s="21">
        <v>39</v>
      </c>
      <c r="I18" s="21">
        <v>703</v>
      </c>
      <c r="J18" s="21">
        <v>24.820145600000004</v>
      </c>
      <c r="K18" s="24">
        <v>157.311618</v>
      </c>
      <c r="L18" s="23">
        <v>1465</v>
      </c>
      <c r="M18" s="7">
        <f t="shared" si="0"/>
        <v>2490.3461194100005</v>
      </c>
      <c r="O18" s="34">
        <f t="shared" si="1"/>
        <v>71.2143558100006</v>
      </c>
      <c r="P18" t="s">
        <v>23</v>
      </c>
    </row>
    <row r="19" spans="1:16" ht="18.75" customHeight="1">
      <c r="A19" s="55"/>
      <c r="B19" s="27">
        <v>17</v>
      </c>
      <c r="C19" s="17">
        <v>2061.3861633099987</v>
      </c>
      <c r="D19" s="43">
        <v>2061.39</v>
      </c>
      <c r="E19" s="14"/>
      <c r="F19" s="14">
        <v>0</v>
      </c>
      <c r="G19" s="14">
        <v>30</v>
      </c>
      <c r="H19" s="21">
        <v>39</v>
      </c>
      <c r="I19" s="21">
        <v>703</v>
      </c>
      <c r="J19" s="21">
        <v>524.9460704</v>
      </c>
      <c r="K19" s="24">
        <v>224.0498808</v>
      </c>
      <c r="L19" s="23">
        <v>1465</v>
      </c>
      <c r="M19" s="7">
        <f t="shared" si="0"/>
        <v>2985.992114509999</v>
      </c>
      <c r="O19" s="34">
        <f t="shared" si="1"/>
        <v>-0.0038366900012078986</v>
      </c>
      <c r="P19" s="2" t="s">
        <v>16</v>
      </c>
    </row>
    <row r="20" spans="1:15" ht="18" customHeight="1">
      <c r="A20" s="55"/>
      <c r="B20" s="27">
        <v>18</v>
      </c>
      <c r="C20" s="14">
        <v>2821.5606652094675</v>
      </c>
      <c r="D20" s="17">
        <v>2821</v>
      </c>
      <c r="E20" s="14"/>
      <c r="F20" s="14">
        <v>0</v>
      </c>
      <c r="G20" s="14">
        <v>30</v>
      </c>
      <c r="H20" s="21">
        <v>39</v>
      </c>
      <c r="I20" s="21">
        <v>703</v>
      </c>
      <c r="J20" s="21">
        <v>80.9757232</v>
      </c>
      <c r="K20" s="24">
        <v>28.6021128</v>
      </c>
      <c r="L20" s="23">
        <v>1465</v>
      </c>
      <c r="M20" s="7">
        <f t="shared" si="0"/>
        <v>2347.138501209468</v>
      </c>
      <c r="O20" s="34">
        <f t="shared" si="1"/>
        <v>0.5606652094675155</v>
      </c>
    </row>
    <row r="21" spans="1:13" ht="15">
      <c r="A21" s="55"/>
      <c r="B21" s="27" t="s">
        <v>11</v>
      </c>
      <c r="C21" s="9">
        <f>SUM(C3:C20)</f>
        <v>66142.09462156978</v>
      </c>
      <c r="D21" s="9">
        <f aca="true" t="shared" si="2" ref="D21:M21">SUM(D3:D20)</f>
        <v>54706.39</v>
      </c>
      <c r="E21" s="9">
        <f t="shared" si="2"/>
        <v>571.4730786459893</v>
      </c>
      <c r="F21" s="9">
        <f t="shared" si="2"/>
        <v>0</v>
      </c>
      <c r="G21" s="9">
        <f t="shared" si="2"/>
        <v>540</v>
      </c>
      <c r="H21" s="9">
        <f t="shared" si="2"/>
        <v>702</v>
      </c>
      <c r="I21" s="9">
        <f t="shared" si="2"/>
        <v>12654</v>
      </c>
      <c r="J21" s="9">
        <f t="shared" si="2"/>
        <v>4295.7466272</v>
      </c>
      <c r="K21" s="9">
        <f>SUM(K3:K20)</f>
        <v>3826.9160408000002</v>
      </c>
      <c r="L21" s="9">
        <f t="shared" si="2"/>
        <v>26370</v>
      </c>
      <c r="M21" s="9">
        <f t="shared" si="2"/>
        <v>60395.84036821577</v>
      </c>
    </row>
    <row r="22" spans="1:13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15">
      <c r="A23" s="56" t="s">
        <v>24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15" customHeight="1">
      <c r="A24" s="59" t="s">
        <v>29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1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ht="15" customHeight="1">
      <c r="D27" s="19"/>
    </row>
    <row r="28" ht="15">
      <c r="D28" s="19"/>
    </row>
    <row r="29" ht="15">
      <c r="D29" s="19" t="s">
        <v>12</v>
      </c>
    </row>
  </sheetData>
  <sheetProtection/>
  <mergeCells count="5">
    <mergeCell ref="A1:M1"/>
    <mergeCell ref="A22:M22"/>
    <mergeCell ref="A3:A21"/>
    <mergeCell ref="A23:M23"/>
    <mergeCell ref="A24:M26"/>
  </mergeCells>
  <printOptions/>
  <pageMargins left="0.3937007874015748" right="0" top="0.7480314960629921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5.00390625" style="0" customWidth="1"/>
    <col min="2" max="2" width="8.57421875" style="0" bestFit="1" customWidth="1"/>
    <col min="3" max="3" width="14.00390625" style="0" bestFit="1" customWidth="1"/>
    <col min="4" max="4" width="11.421875" style="0" bestFit="1" customWidth="1"/>
    <col min="5" max="5" width="10.421875" style="0" bestFit="1" customWidth="1"/>
    <col min="6" max="6" width="11.421875" style="0" hidden="1" customWidth="1"/>
    <col min="7" max="7" width="11.140625" style="0" bestFit="1" customWidth="1"/>
    <col min="8" max="8" width="8.8515625" style="0" bestFit="1" customWidth="1"/>
    <col min="9" max="9" width="11.57421875" style="0" customWidth="1"/>
    <col min="10" max="10" width="10.421875" style="0" customWidth="1"/>
    <col min="11" max="11" width="10.421875" style="0" bestFit="1" customWidth="1"/>
    <col min="12" max="12" width="11.421875" style="0" customWidth="1"/>
    <col min="13" max="13" width="15.421875" style="0" customWidth="1"/>
    <col min="14" max="14" width="18.00390625" style="34" customWidth="1"/>
    <col min="15" max="15" width="9.140625" style="0" customWidth="1"/>
    <col min="16" max="16" width="23.140625" style="0" customWidth="1"/>
  </cols>
  <sheetData>
    <row r="1" spans="1:13" ht="1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47.25" customHeight="1">
      <c r="A2" s="3" t="s">
        <v>0</v>
      </c>
      <c r="B2" s="28" t="s">
        <v>2</v>
      </c>
      <c r="C2" s="4" t="s">
        <v>10</v>
      </c>
      <c r="D2" s="4" t="s">
        <v>9</v>
      </c>
      <c r="E2" s="4" t="s">
        <v>8</v>
      </c>
      <c r="F2" s="4" t="s">
        <v>28</v>
      </c>
      <c r="G2" s="50" t="s">
        <v>20</v>
      </c>
      <c r="H2" s="4" t="s">
        <v>13</v>
      </c>
      <c r="I2" s="4" t="s">
        <v>17</v>
      </c>
      <c r="J2" s="29" t="s">
        <v>18</v>
      </c>
      <c r="K2" s="4" t="s">
        <v>7</v>
      </c>
      <c r="L2" s="4" t="s">
        <v>14</v>
      </c>
      <c r="M2" s="5" t="s">
        <v>6</v>
      </c>
      <c r="N2" s="47" t="s">
        <v>15</v>
      </c>
    </row>
    <row r="3" spans="1:17" ht="18.75" customHeight="1">
      <c r="A3" s="55" t="s">
        <v>5</v>
      </c>
      <c r="B3" s="27">
        <v>19</v>
      </c>
      <c r="C3" s="14">
        <v>5401.530624728921</v>
      </c>
      <c r="D3" s="14">
        <v>5401.53</v>
      </c>
      <c r="E3" s="14">
        <f>(C3-D3)*0.05</f>
        <v>3.123644605693698E-05</v>
      </c>
      <c r="F3" s="14">
        <v>0</v>
      </c>
      <c r="G3" s="14">
        <v>30</v>
      </c>
      <c r="H3" s="21">
        <v>39</v>
      </c>
      <c r="I3" s="21">
        <v>703</v>
      </c>
      <c r="J3" s="30">
        <v>375.71494720000004</v>
      </c>
      <c r="K3" s="21">
        <v>0</v>
      </c>
      <c r="L3" s="23">
        <v>1465</v>
      </c>
      <c r="M3" s="7">
        <f>C3-D3+E3+H3+K3+L3+I3+J3+F3+G3</f>
        <v>2612.7156031653676</v>
      </c>
      <c r="N3" s="34">
        <f>C3-D3</f>
        <v>0.0006247289211387397</v>
      </c>
      <c r="O3" s="2"/>
      <c r="P3" s="32"/>
      <c r="Q3" s="2"/>
    </row>
    <row r="4" spans="1:16" ht="18.75" customHeight="1">
      <c r="A4" s="55"/>
      <c r="B4" s="27">
        <v>20</v>
      </c>
      <c r="C4" s="14">
        <v>2124.9556481798504</v>
      </c>
      <c r="D4" s="25">
        <v>2124.96</v>
      </c>
      <c r="E4" s="14"/>
      <c r="F4" s="14">
        <v>0</v>
      </c>
      <c r="G4" s="14">
        <v>30</v>
      </c>
      <c r="H4" s="21">
        <v>39</v>
      </c>
      <c r="I4" s="21">
        <v>703</v>
      </c>
      <c r="J4" s="30">
        <v>491.12862240000004</v>
      </c>
      <c r="K4" s="21">
        <v>343.22534879999995</v>
      </c>
      <c r="L4" s="23">
        <v>1465</v>
      </c>
      <c r="M4" s="7">
        <f aca="true" t="shared" si="0" ref="M4:M20">C4-D4+E4+H4+K4+L4+I4+J4+F4+G4</f>
        <v>3071.3496193798505</v>
      </c>
      <c r="N4" s="34">
        <f aca="true" t="shared" si="1" ref="N4:N21">C4-D4</f>
        <v>-0.004351820149622654</v>
      </c>
      <c r="O4" s="2"/>
      <c r="P4" s="32"/>
    </row>
    <row r="5" spans="1:16" ht="18.75" customHeight="1">
      <c r="A5" s="55"/>
      <c r="B5" s="27">
        <v>21</v>
      </c>
      <c r="C5" s="14">
        <v>3080.03632917057</v>
      </c>
      <c r="D5" s="25">
        <v>3085</v>
      </c>
      <c r="E5" s="14"/>
      <c r="F5" s="14">
        <v>0</v>
      </c>
      <c r="G5" s="14">
        <v>30</v>
      </c>
      <c r="H5" s="21">
        <v>39</v>
      </c>
      <c r="I5" s="21">
        <v>703</v>
      </c>
      <c r="J5" s="30">
        <v>467.859736</v>
      </c>
      <c r="K5" s="21">
        <v>252.65199239999998</v>
      </c>
      <c r="L5" s="23">
        <v>1465</v>
      </c>
      <c r="M5" s="7">
        <f t="shared" si="0"/>
        <v>2952.5480575705697</v>
      </c>
      <c r="N5" s="34">
        <f t="shared" si="1"/>
        <v>-4.963670829430157</v>
      </c>
      <c r="O5" s="2"/>
      <c r="P5" s="32"/>
    </row>
    <row r="6" spans="1:16" ht="18.75" customHeight="1">
      <c r="A6" s="55"/>
      <c r="B6" s="27">
        <v>22</v>
      </c>
      <c r="C6" s="14">
        <v>1946.6624524185388</v>
      </c>
      <c r="D6" s="25">
        <v>1950</v>
      </c>
      <c r="E6" s="14"/>
      <c r="F6" s="14">
        <v>0</v>
      </c>
      <c r="G6" s="14">
        <v>30</v>
      </c>
      <c r="H6" s="21">
        <v>39</v>
      </c>
      <c r="I6" s="21">
        <v>703</v>
      </c>
      <c r="J6" s="30">
        <v>369.8201632</v>
      </c>
      <c r="K6" s="21">
        <v>57.204224399999994</v>
      </c>
      <c r="L6" s="23">
        <v>1465</v>
      </c>
      <c r="M6" s="7">
        <f t="shared" si="0"/>
        <v>2660.6868400185385</v>
      </c>
      <c r="N6" s="34">
        <f t="shared" si="1"/>
        <v>-3.3375475814611946</v>
      </c>
      <c r="O6" s="2"/>
      <c r="P6" t="s">
        <v>19</v>
      </c>
    </row>
    <row r="7" spans="1:16" ht="18.75" customHeight="1">
      <c r="A7" s="55"/>
      <c r="B7" s="27">
        <v>23</v>
      </c>
      <c r="C7" s="14">
        <v>79.97265684102422</v>
      </c>
      <c r="D7" s="35">
        <v>3000</v>
      </c>
      <c r="E7" s="14"/>
      <c r="F7" s="14">
        <v>0</v>
      </c>
      <c r="G7" s="14">
        <v>30</v>
      </c>
      <c r="H7" s="21">
        <v>39</v>
      </c>
      <c r="I7" s="21">
        <v>703</v>
      </c>
      <c r="J7" s="30">
        <v>26.3714048</v>
      </c>
      <c r="K7" s="21">
        <v>0</v>
      </c>
      <c r="L7" s="23">
        <v>1465</v>
      </c>
      <c r="M7" s="7">
        <f t="shared" si="0"/>
        <v>-656.6559383589757</v>
      </c>
      <c r="N7" s="34">
        <f t="shared" si="1"/>
        <v>-2920.027343158976</v>
      </c>
      <c r="O7" s="2"/>
      <c r="P7" s="32"/>
    </row>
    <row r="8" spans="1:16" ht="18.75" customHeight="1">
      <c r="A8" s="55"/>
      <c r="B8" s="27">
        <v>24</v>
      </c>
      <c r="C8" s="14">
        <v>2830.341226366833</v>
      </c>
      <c r="D8" s="15">
        <v>10000</v>
      </c>
      <c r="E8" s="14"/>
      <c r="F8" s="14">
        <v>0</v>
      </c>
      <c r="G8" s="14">
        <v>30</v>
      </c>
      <c r="H8" s="21">
        <v>39</v>
      </c>
      <c r="I8" s="21">
        <v>703</v>
      </c>
      <c r="J8" s="30">
        <v>78.80396160000001</v>
      </c>
      <c r="K8" s="21">
        <v>19.0680744</v>
      </c>
      <c r="L8" s="23">
        <v>1465</v>
      </c>
      <c r="M8" s="7">
        <f t="shared" si="0"/>
        <v>-4834.786737633168</v>
      </c>
      <c r="N8" s="34">
        <f t="shared" si="1"/>
        <v>-7169.658773633168</v>
      </c>
      <c r="O8" s="2"/>
      <c r="P8" s="32" t="s">
        <v>25</v>
      </c>
    </row>
    <row r="9" spans="1:22" ht="18.75" customHeight="1">
      <c r="A9" s="55"/>
      <c r="B9" s="27">
        <v>25</v>
      </c>
      <c r="C9" s="14">
        <v>2883.5482277699994</v>
      </c>
      <c r="D9" s="17">
        <v>2900</v>
      </c>
      <c r="E9" s="14"/>
      <c r="F9" s="14">
        <v>0</v>
      </c>
      <c r="G9" s="14">
        <v>30</v>
      </c>
      <c r="H9" s="21">
        <v>39</v>
      </c>
      <c r="I9" s="21">
        <v>703</v>
      </c>
      <c r="J9" s="30">
        <v>210.66098240000002</v>
      </c>
      <c r="K9" s="21">
        <v>143.0105616</v>
      </c>
      <c r="L9" s="23">
        <v>1465</v>
      </c>
      <c r="M9" s="7">
        <f t="shared" si="0"/>
        <v>2574.2197717699996</v>
      </c>
      <c r="N9" s="34">
        <f t="shared" si="1"/>
        <v>-16.451772230000643</v>
      </c>
      <c r="O9" s="2"/>
      <c r="P9" s="32"/>
      <c r="R9" s="2">
        <f>3000*0.96</f>
        <v>2880</v>
      </c>
      <c r="V9" s="2"/>
    </row>
    <row r="10" spans="1:16" ht="18.75" customHeight="1">
      <c r="A10" s="55"/>
      <c r="B10" s="27">
        <v>26</v>
      </c>
      <c r="C10" s="14">
        <v>2883.132697827289</v>
      </c>
      <c r="D10" s="15">
        <v>2885</v>
      </c>
      <c r="E10" s="14"/>
      <c r="F10" s="14">
        <v>0</v>
      </c>
      <c r="G10" s="14">
        <v>30</v>
      </c>
      <c r="H10" s="21">
        <v>39</v>
      </c>
      <c r="I10" s="21">
        <v>703</v>
      </c>
      <c r="J10" s="30">
        <v>195.76889440000002</v>
      </c>
      <c r="K10" s="21">
        <v>128.7095052</v>
      </c>
      <c r="L10" s="23">
        <v>1465</v>
      </c>
      <c r="M10" s="7">
        <f t="shared" si="0"/>
        <v>2559.611097427289</v>
      </c>
      <c r="N10" s="34">
        <f t="shared" si="1"/>
        <v>-1.867302172710879</v>
      </c>
      <c r="O10" s="2"/>
      <c r="P10" s="32"/>
    </row>
    <row r="11" spans="1:16" ht="18.75" customHeight="1">
      <c r="A11" s="55"/>
      <c r="B11" s="27">
        <v>27</v>
      </c>
      <c r="C11" s="14">
        <v>2805.96635468352</v>
      </c>
      <c r="D11" s="15">
        <v>2800.97</v>
      </c>
      <c r="E11" s="14"/>
      <c r="F11" s="14">
        <v>0</v>
      </c>
      <c r="G11" s="14">
        <v>30</v>
      </c>
      <c r="H11" s="21">
        <v>39</v>
      </c>
      <c r="I11" s="21">
        <v>703</v>
      </c>
      <c r="J11" s="30">
        <v>167.84623200000001</v>
      </c>
      <c r="K11" s="21">
        <v>104.87441159999999</v>
      </c>
      <c r="L11" s="23">
        <v>1465</v>
      </c>
      <c r="M11" s="7">
        <f t="shared" si="0"/>
        <v>2514.7169982835203</v>
      </c>
      <c r="N11" s="34">
        <f t="shared" si="1"/>
        <v>4.996354683520167</v>
      </c>
      <c r="O11" s="2"/>
      <c r="P11" s="32"/>
    </row>
    <row r="12" spans="1:16" ht="18.75" customHeight="1">
      <c r="A12" s="55"/>
      <c r="B12" s="27">
        <v>28</v>
      </c>
      <c r="C12" s="14">
        <v>2875.5998607535957</v>
      </c>
      <c r="D12" s="25">
        <v>2876</v>
      </c>
      <c r="E12" s="14"/>
      <c r="F12" s="14">
        <v>0</v>
      </c>
      <c r="G12" s="14">
        <v>30</v>
      </c>
      <c r="H12" s="21">
        <v>39</v>
      </c>
      <c r="I12" s="21">
        <v>703</v>
      </c>
      <c r="J12" s="30">
        <v>344.37951360000005</v>
      </c>
      <c r="K12" s="21">
        <v>166.8456552</v>
      </c>
      <c r="L12" s="23">
        <v>1465</v>
      </c>
      <c r="M12" s="7">
        <f t="shared" si="0"/>
        <v>2747.8250295535954</v>
      </c>
      <c r="N12" s="34">
        <f t="shared" si="1"/>
        <v>-0.400139246404251</v>
      </c>
      <c r="O12" s="2"/>
      <c r="P12" s="32"/>
    </row>
    <row r="13" spans="1:16" ht="18.75" customHeight="1">
      <c r="A13" s="55"/>
      <c r="B13" s="27">
        <v>29</v>
      </c>
      <c r="C13" s="14">
        <v>2397.316463163498</v>
      </c>
      <c r="D13" s="25">
        <v>2397.32</v>
      </c>
      <c r="E13" s="14"/>
      <c r="F13" s="14">
        <v>0</v>
      </c>
      <c r="G13" s="14">
        <v>30</v>
      </c>
      <c r="H13" s="21">
        <v>39</v>
      </c>
      <c r="I13" s="21">
        <v>703</v>
      </c>
      <c r="J13" s="30">
        <v>377.8867104</v>
      </c>
      <c r="K13" s="21">
        <v>524.3720604</v>
      </c>
      <c r="L13" s="23">
        <v>1465</v>
      </c>
      <c r="M13" s="7">
        <f t="shared" si="0"/>
        <v>3139.255233963498</v>
      </c>
      <c r="N13" s="34">
        <f t="shared" si="1"/>
        <v>-0.0035368365020076453</v>
      </c>
      <c r="O13" s="2"/>
      <c r="P13" s="32" t="s">
        <v>25</v>
      </c>
    </row>
    <row r="14" spans="1:18" ht="18.75" customHeight="1">
      <c r="A14" s="55"/>
      <c r="B14" s="27">
        <v>30</v>
      </c>
      <c r="C14" s="14">
        <v>3054.97770151</v>
      </c>
      <c r="D14" s="15">
        <v>3054.98</v>
      </c>
      <c r="E14" s="14"/>
      <c r="F14" s="14">
        <v>0</v>
      </c>
      <c r="G14" s="14">
        <v>30</v>
      </c>
      <c r="H14" s="21">
        <v>39</v>
      </c>
      <c r="I14" s="21">
        <v>703</v>
      </c>
      <c r="J14" s="30">
        <v>181.8075632</v>
      </c>
      <c r="K14" s="21">
        <v>338.4583296</v>
      </c>
      <c r="L14" s="23">
        <v>1465</v>
      </c>
      <c r="M14" s="7">
        <f t="shared" si="0"/>
        <v>2757.26359431</v>
      </c>
      <c r="N14" s="34">
        <f t="shared" si="1"/>
        <v>-0.0022984900001574715</v>
      </c>
      <c r="O14" s="2"/>
      <c r="P14" s="32"/>
      <c r="R14" s="2"/>
    </row>
    <row r="15" spans="1:16" ht="18.75" customHeight="1">
      <c r="A15" s="55"/>
      <c r="B15" s="27">
        <v>31</v>
      </c>
      <c r="C15" s="14">
        <v>2904.07880107</v>
      </c>
      <c r="D15" s="25">
        <v>2832.05</v>
      </c>
      <c r="E15" s="14"/>
      <c r="F15" s="14">
        <v>0</v>
      </c>
      <c r="G15" s="14">
        <v>30</v>
      </c>
      <c r="H15" s="21">
        <v>39</v>
      </c>
      <c r="I15" s="21">
        <v>703</v>
      </c>
      <c r="J15" s="30">
        <v>268.3678192</v>
      </c>
      <c r="K15" s="21">
        <v>495.76994759999997</v>
      </c>
      <c r="L15" s="23">
        <v>1465</v>
      </c>
      <c r="M15" s="7">
        <f t="shared" si="0"/>
        <v>3073.166567869999</v>
      </c>
      <c r="N15" s="34">
        <f t="shared" si="1"/>
        <v>72.02880106999964</v>
      </c>
      <c r="O15" s="2"/>
      <c r="P15" s="32"/>
    </row>
    <row r="16" spans="1:16" ht="18.75" customHeight="1">
      <c r="A16" s="55"/>
      <c r="B16" s="27">
        <v>32</v>
      </c>
      <c r="C16" s="14">
        <v>2875.9826949900007</v>
      </c>
      <c r="D16" s="25">
        <v>2876</v>
      </c>
      <c r="E16" s="14"/>
      <c r="F16" s="14">
        <v>0</v>
      </c>
      <c r="G16" s="14">
        <v>30</v>
      </c>
      <c r="H16" s="21">
        <v>39</v>
      </c>
      <c r="I16" s="21">
        <v>703</v>
      </c>
      <c r="J16" s="30">
        <v>257.1987552</v>
      </c>
      <c r="K16" s="21">
        <v>176.3796936</v>
      </c>
      <c r="L16" s="23">
        <v>1465</v>
      </c>
      <c r="M16" s="7">
        <f t="shared" si="0"/>
        <v>2670.5611437900006</v>
      </c>
      <c r="N16" s="34">
        <f t="shared" si="1"/>
        <v>-0.017305009999290633</v>
      </c>
      <c r="O16" s="2"/>
      <c r="P16" s="32"/>
    </row>
    <row r="17" spans="1:16" ht="18.75" customHeight="1">
      <c r="A17" s="55"/>
      <c r="B17" s="27">
        <v>33</v>
      </c>
      <c r="C17" s="14">
        <v>2909.4676833679287</v>
      </c>
      <c r="D17" s="25">
        <v>2909.47</v>
      </c>
      <c r="E17" s="14"/>
      <c r="F17" s="14">
        <v>0</v>
      </c>
      <c r="G17" s="14">
        <v>30</v>
      </c>
      <c r="H17" s="21">
        <v>39</v>
      </c>
      <c r="I17" s="21">
        <v>703</v>
      </c>
      <c r="J17" s="30">
        <v>239.82465280000002</v>
      </c>
      <c r="K17" s="21">
        <v>219.2828616</v>
      </c>
      <c r="L17" s="23">
        <v>1465</v>
      </c>
      <c r="M17" s="7">
        <f t="shared" si="0"/>
        <v>2696.105197767929</v>
      </c>
      <c r="N17" s="34">
        <f t="shared" si="1"/>
        <v>-0.0023166320711425215</v>
      </c>
      <c r="O17" s="2"/>
      <c r="P17" s="32"/>
    </row>
    <row r="18" spans="1:18" ht="18.75" customHeight="1">
      <c r="A18" s="55"/>
      <c r="B18" s="27">
        <v>34</v>
      </c>
      <c r="C18" s="14">
        <v>234.89672202439556</v>
      </c>
      <c r="D18" s="25">
        <v>300</v>
      </c>
      <c r="E18" s="14"/>
      <c r="F18" s="14">
        <v>0</v>
      </c>
      <c r="G18" s="14">
        <v>30</v>
      </c>
      <c r="H18" s="21">
        <v>39</v>
      </c>
      <c r="I18" s="21">
        <v>703</v>
      </c>
      <c r="J18" s="30">
        <v>405.4991216</v>
      </c>
      <c r="K18" s="21">
        <v>147.77758079999998</v>
      </c>
      <c r="L18" s="23">
        <v>1465</v>
      </c>
      <c r="M18" s="7">
        <f t="shared" si="0"/>
        <v>2725.1734244243953</v>
      </c>
      <c r="N18" s="34">
        <f t="shared" si="1"/>
        <v>-65.10327797560444</v>
      </c>
      <c r="O18" s="2"/>
      <c r="P18" s="32" t="s">
        <v>12</v>
      </c>
      <c r="R18" s="2"/>
    </row>
    <row r="19" spans="1:16" ht="18.75" customHeight="1">
      <c r="A19" s="55"/>
      <c r="B19" s="27">
        <v>35</v>
      </c>
      <c r="C19" s="14">
        <v>928.6395707299997</v>
      </c>
      <c r="D19" s="51">
        <f>1000+1000</f>
        <v>2000</v>
      </c>
      <c r="E19" s="14"/>
      <c r="F19" s="14">
        <v>0</v>
      </c>
      <c r="G19" s="14">
        <v>30</v>
      </c>
      <c r="H19" s="21">
        <v>39</v>
      </c>
      <c r="I19" s="21">
        <v>703</v>
      </c>
      <c r="J19" s="30">
        <v>362.99462400000004</v>
      </c>
      <c r="K19" s="21">
        <v>162.07863719999997</v>
      </c>
      <c r="L19" s="23">
        <v>1465</v>
      </c>
      <c r="M19" s="7">
        <f t="shared" si="0"/>
        <v>1690.71283193</v>
      </c>
      <c r="N19" s="34">
        <f t="shared" si="1"/>
        <v>-1071.3604292700002</v>
      </c>
      <c r="O19" s="2"/>
      <c r="P19" s="32"/>
    </row>
    <row r="20" spans="1:16" ht="18.75" customHeight="1">
      <c r="A20" s="55"/>
      <c r="B20" s="27">
        <v>36</v>
      </c>
      <c r="C20" s="14">
        <v>1834.8229183400001</v>
      </c>
      <c r="D20" s="15">
        <v>1834.82</v>
      </c>
      <c r="E20" s="14"/>
      <c r="F20" s="14">
        <v>0</v>
      </c>
      <c r="G20" s="14">
        <v>30</v>
      </c>
      <c r="H20" s="21">
        <v>39</v>
      </c>
      <c r="I20" s="21">
        <v>703</v>
      </c>
      <c r="J20" s="30">
        <v>457.00092320000005</v>
      </c>
      <c r="K20" s="21">
        <v>71.5052808</v>
      </c>
      <c r="L20" s="23">
        <v>1465</v>
      </c>
      <c r="M20" s="7">
        <f t="shared" si="0"/>
        <v>2765.5091223400004</v>
      </c>
      <c r="N20" s="34">
        <f t="shared" si="1"/>
        <v>0.002918340000178432</v>
      </c>
      <c r="O20" s="2"/>
      <c r="P20" s="32"/>
    </row>
    <row r="21" spans="1:14" ht="15">
      <c r="A21" s="55"/>
      <c r="B21" s="27" t="s">
        <v>11</v>
      </c>
      <c r="C21" s="9">
        <f>SUM(C3:C20)</f>
        <v>44051.92863393595</v>
      </c>
      <c r="D21" s="12">
        <f>SUM(D3:D20)</f>
        <v>55228.100000000006</v>
      </c>
      <c r="E21" s="12">
        <f aca="true" t="shared" si="2" ref="E21:K21">SUM(E3:E20)</f>
        <v>3.123644605693698E-05</v>
      </c>
      <c r="F21" s="12">
        <f>SUM(F3:F20)</f>
        <v>0</v>
      </c>
      <c r="G21" s="12">
        <f>SUM(G3:G20)</f>
        <v>540</v>
      </c>
      <c r="H21" s="12">
        <f t="shared" si="2"/>
        <v>702</v>
      </c>
      <c r="I21" s="12">
        <f t="shared" si="2"/>
        <v>12654</v>
      </c>
      <c r="J21" s="12">
        <f t="shared" si="2"/>
        <v>5278.9346272</v>
      </c>
      <c r="K21" s="12">
        <f t="shared" si="2"/>
        <v>3351.2141651999996</v>
      </c>
      <c r="L21" s="9">
        <f>SUM(L3:L20)</f>
        <v>26370</v>
      </c>
      <c r="M21" s="9">
        <f>SUM(M3:M20)</f>
        <v>37719.97745757241</v>
      </c>
      <c r="N21" s="34">
        <f t="shared" si="1"/>
        <v>-11176.171366064053</v>
      </c>
    </row>
    <row r="22" spans="1:15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/>
      <c r="O22" s="34"/>
    </row>
    <row r="23" spans="1:15" ht="15">
      <c r="A23" s="56" t="s">
        <v>24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/>
      <c r="O23" s="34"/>
    </row>
    <row r="24" spans="1:15" ht="15" customHeight="1">
      <c r="A24" s="59" t="s">
        <v>29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/>
      <c r="O24" s="34"/>
    </row>
    <row r="25" spans="1:15" ht="1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/>
      <c r="O25" s="34"/>
    </row>
    <row r="26" spans="1:15" ht="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/>
      <c r="O26" s="34"/>
    </row>
    <row r="27" spans="4:15" ht="15" customHeight="1">
      <c r="D27" s="19"/>
      <c r="N27"/>
      <c r="O27" s="34"/>
    </row>
    <row r="28" spans="4:15" ht="15">
      <c r="D28" s="19"/>
      <c r="N28"/>
      <c r="O28" s="34"/>
    </row>
    <row r="29" spans="4:15" ht="15">
      <c r="D29" t="s">
        <v>12</v>
      </c>
      <c r="N29"/>
      <c r="O29" s="34"/>
    </row>
  </sheetData>
  <sheetProtection/>
  <mergeCells count="5">
    <mergeCell ref="A1:M1"/>
    <mergeCell ref="A22:M22"/>
    <mergeCell ref="A3:A21"/>
    <mergeCell ref="A23:M23"/>
    <mergeCell ref="A24:M26"/>
  </mergeCells>
  <printOptions/>
  <pageMargins left="0" right="0" top="0.3937007874015748" bottom="0" header="0.31496062992125984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ttg</dc:creator>
  <cp:keywords/>
  <dc:description/>
  <cp:lastModifiedBy>TURGAY GÖRGEL</cp:lastModifiedBy>
  <cp:lastPrinted>2023-11-11T21:50:01Z</cp:lastPrinted>
  <dcterms:created xsi:type="dcterms:W3CDTF">2014-06-22T16:28:57Z</dcterms:created>
  <dcterms:modified xsi:type="dcterms:W3CDTF">2024-01-15T19:10:53Z</dcterms:modified>
  <cp:category/>
  <cp:version/>
  <cp:contentType/>
  <cp:contentStatus/>
</cp:coreProperties>
</file>