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3"/>
  </bookViews>
  <sheets>
    <sheet name="D-10" sheetId="1" r:id="rId1"/>
    <sheet name="B1-10" sheetId="2" r:id="rId2"/>
    <sheet name="B2-04A" sheetId="3" r:id="rId3"/>
    <sheet name="B2-04B" sheetId="4" r:id="rId4"/>
  </sheets>
  <definedNames>
    <definedName name="_xlnm.Print_Area" localSheetId="1">'B1-10'!$A$1:$M$28</definedName>
    <definedName name="_xlnm.Print_Area" localSheetId="2">'B2-04A'!$A$1:$M$27</definedName>
    <definedName name="_xlnm.Print_Area" localSheetId="3">'B2-04B'!$A$1:$M$27</definedName>
    <definedName name="_xlnm.Print_Area" localSheetId="0">'D-10'!$A$1:$M$26</definedName>
  </definedNames>
  <calcPr fullCalcOnLoad="1"/>
</workbook>
</file>

<file path=xl/sharedStrings.xml><?xml version="1.0" encoding="utf-8"?>
<sst xmlns="http://schemas.openxmlformats.org/spreadsheetml/2006/main" count="103" uniqueCount="30">
  <si>
    <t>Blok No</t>
  </si>
  <si>
    <t>D-10</t>
  </si>
  <si>
    <t>Daire No</t>
  </si>
  <si>
    <t>B1-10</t>
  </si>
  <si>
    <t>B2-04A</t>
  </si>
  <si>
    <t>B2-04B</t>
  </si>
  <si>
    <t>ÖDENECEK TOPLAM BORÇ</t>
  </si>
  <si>
    <t>SICAK SU BEDELİ</t>
  </si>
  <si>
    <t>GECİKME FAİZİ (%5)</t>
  </si>
  <si>
    <t>ÖDENMİŞ</t>
  </si>
  <si>
    <t>ÖNCEKİ AY TOPLAM BORÇ</t>
  </si>
  <si>
    <t>TOPLAM</t>
  </si>
  <si>
    <t xml:space="preserve"> </t>
  </si>
  <si>
    <t>OKUMA BEDELİ</t>
  </si>
  <si>
    <t>AİDAT   (BU AYIN)</t>
  </si>
  <si>
    <t>GÜNÜ GEÇEN BORÇ</t>
  </si>
  <si>
    <t>ayrı</t>
  </si>
  <si>
    <t>ORTAK ISINMA</t>
  </si>
  <si>
    <t>ÖZEL ISINMA</t>
  </si>
  <si>
    <t>Ayrı tablo</t>
  </si>
  <si>
    <t>SICAK SU HAZIR TUTMA BEDELİ</t>
  </si>
  <si>
    <t>kapandı</t>
  </si>
  <si>
    <t>ayrı tablo</t>
  </si>
  <si>
    <t>Kapandı</t>
  </si>
  <si>
    <t>SON ÖDEME TARİHİ AY SONU OLUP, SONRASINDA %5 FAİZ İŞLEYECEKTİR.</t>
  </si>
  <si>
    <t>TAZMİNAT PROJESİNDE DAİRE BAŞINA 6000TL DÜŞMEKTEDİR, İMKANI OLANLARIN TOPLU ÖDEMESİNİ RİCA EDERİZ. 6 TAKSİT ŞEKLİNDE EV SAHİBİ ÖDEYECEKTİR.</t>
  </si>
  <si>
    <t>KAPANDI</t>
  </si>
  <si>
    <t>KASIM 2023 ÖDEME TAKİP TABLOSU</t>
  </si>
  <si>
    <t>DEMİRBAŞ (TAZMİNAT 6.TAKSİT)</t>
  </si>
  <si>
    <t>2 demirbaş duruyor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</si>
</sst>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\ _T_L"/>
    <numFmt numFmtId="181" formatCode="#,##0.00\ _₺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#,##0.00\ &quot;₺&quot;"/>
    <numFmt numFmtId="187" formatCode="#,##0.000000000000"/>
    <numFmt numFmtId="188" formatCode="#,##0.00000000000"/>
    <numFmt numFmtId="189" formatCode="#,##0.0000000000"/>
    <numFmt numFmtId="190" formatCode="#,##0.00000000"/>
    <numFmt numFmtId="191" formatCode="#,##0.0000000"/>
    <numFmt numFmtId="192" formatCode="#,##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4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top"/>
    </xf>
    <xf numFmtId="180" fontId="0" fillId="0" borderId="10" xfId="0" applyNumberFormat="1" applyBorder="1" applyAlignment="1">
      <alignment horizontal="center" vertical="center"/>
    </xf>
    <xf numFmtId="180" fontId="42" fillId="0" borderId="10" xfId="0" applyNumberFormat="1" applyFont="1" applyBorder="1" applyAlignment="1">
      <alignment vertical="center"/>
    </xf>
    <xf numFmtId="180" fontId="0" fillId="0" borderId="10" xfId="0" applyNumberFormat="1" applyBorder="1" applyAlignment="1">
      <alignment horizontal="left" vertical="center"/>
    </xf>
    <xf numFmtId="18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180" fontId="0" fillId="0" borderId="10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180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180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top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4" fontId="3" fillId="34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" fontId="4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" fontId="4" fillId="34" borderId="11" xfId="0" applyNumberFormat="1" applyFont="1" applyFill="1" applyBorder="1" applyAlignment="1">
      <alignment horizontal="right" vertical="center" wrapText="1"/>
    </xf>
    <xf numFmtId="2" fontId="0" fillId="35" borderId="0" xfId="0" applyNumberFormat="1" applyFill="1" applyAlignment="1">
      <alignment wrapText="1"/>
    </xf>
    <xf numFmtId="192" fontId="0" fillId="0" borderId="0" xfId="0" applyNumberFormat="1" applyAlignment="1">
      <alignment/>
    </xf>
    <xf numFmtId="4" fontId="3" fillId="34" borderId="11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4" fontId="25" fillId="34" borderId="10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textRotation="90"/>
    </xf>
    <xf numFmtId="0" fontId="42" fillId="35" borderId="13" xfId="0" applyFont="1" applyFill="1" applyBorder="1" applyAlignment="1">
      <alignment horizontal="center"/>
    </xf>
    <xf numFmtId="0" fontId="42" fillId="35" borderId="14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42" fillId="0" borderId="16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4.57421875" style="0" customWidth="1"/>
    <col min="4" max="4" width="10.57421875" style="19" customWidth="1"/>
    <col min="5" max="5" width="10.421875" style="0" bestFit="1" customWidth="1"/>
    <col min="6" max="6" width="11.421875" style="0" customWidth="1"/>
    <col min="7" max="7" width="11.00390625" style="0" customWidth="1"/>
    <col min="8" max="8" width="9.57421875" style="0" customWidth="1"/>
    <col min="9" max="9" width="10.421875" style="0" bestFit="1" customWidth="1"/>
    <col min="10" max="10" width="9.140625" style="0" customWidth="1"/>
    <col min="11" max="11" width="10.57421875" style="0" customWidth="1"/>
    <col min="12" max="12" width="11.421875" style="0" bestFit="1" customWidth="1"/>
    <col min="13" max="13" width="19.421875" style="0" customWidth="1"/>
    <col min="14" max="14" width="3.57421875" style="0" customWidth="1"/>
    <col min="15" max="15" width="17.421875" style="34" bestFit="1" customWidth="1"/>
    <col min="16" max="16" width="17.421875" style="0" bestFit="1" customWidth="1"/>
  </cols>
  <sheetData>
    <row r="1" spans="1:13" ht="1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47.25" customHeight="1">
      <c r="A2" s="3" t="s">
        <v>0</v>
      </c>
      <c r="B2" s="28" t="s">
        <v>2</v>
      </c>
      <c r="C2" s="4" t="s">
        <v>10</v>
      </c>
      <c r="D2" s="4" t="s">
        <v>9</v>
      </c>
      <c r="E2" s="4" t="s">
        <v>8</v>
      </c>
      <c r="F2" s="4" t="s">
        <v>28</v>
      </c>
      <c r="G2" s="50" t="s">
        <v>20</v>
      </c>
      <c r="H2" s="4" t="s">
        <v>13</v>
      </c>
      <c r="I2" s="4" t="s">
        <v>17</v>
      </c>
      <c r="J2" s="29" t="s">
        <v>18</v>
      </c>
      <c r="K2" s="4" t="s">
        <v>7</v>
      </c>
      <c r="L2" s="4" t="s">
        <v>14</v>
      </c>
      <c r="M2" s="5" t="s">
        <v>6</v>
      </c>
      <c r="O2" s="47" t="s">
        <v>15</v>
      </c>
    </row>
    <row r="3" spans="1:16" ht="18.75" customHeight="1">
      <c r="A3" s="55" t="s">
        <v>1</v>
      </c>
      <c r="B3" s="27">
        <v>1</v>
      </c>
      <c r="C3" s="14">
        <v>3343.4337778064064</v>
      </c>
      <c r="D3" s="36">
        <v>2344</v>
      </c>
      <c r="E3" s="14"/>
      <c r="F3" s="14">
        <v>1000</v>
      </c>
      <c r="G3" s="14">
        <v>30</v>
      </c>
      <c r="H3" s="24">
        <v>39</v>
      </c>
      <c r="I3" s="24">
        <v>59</v>
      </c>
      <c r="J3" s="30">
        <v>0</v>
      </c>
      <c r="K3" s="26">
        <v>244.66499849999997</v>
      </c>
      <c r="L3" s="23">
        <v>950</v>
      </c>
      <c r="M3" s="7">
        <f>C3-D3+E3+H3+K3+L3+I3+J3+F3+G3</f>
        <v>3322.0987763064063</v>
      </c>
      <c r="N3" s="2"/>
      <c r="O3" s="34">
        <f>C3-D3</f>
        <v>999.4337778064064</v>
      </c>
      <c r="P3" s="34"/>
    </row>
    <row r="4" spans="1:15" ht="18.75" customHeight="1">
      <c r="A4" s="55"/>
      <c r="B4" s="27">
        <v>2</v>
      </c>
      <c r="C4" s="14">
        <v>5400.84</v>
      </c>
      <c r="D4" s="37">
        <f>5000+400</f>
        <v>5400</v>
      </c>
      <c r="E4" s="14"/>
      <c r="F4" s="14">
        <v>1000</v>
      </c>
      <c r="G4" s="14">
        <v>30</v>
      </c>
      <c r="H4" s="24">
        <v>39</v>
      </c>
      <c r="I4" s="24">
        <v>59</v>
      </c>
      <c r="J4" s="30">
        <v>7.375236</v>
      </c>
      <c r="K4" s="26">
        <v>0</v>
      </c>
      <c r="L4" s="23">
        <v>950</v>
      </c>
      <c r="M4" s="7">
        <f aca="true" t="shared" si="0" ref="M4:M20">C4-D4+E4+H4+K4+L4+I4+J4+F4+G4</f>
        <v>2086.215236</v>
      </c>
      <c r="O4" s="34">
        <f aca="true" t="shared" si="1" ref="O4:O20">C4-D4</f>
        <v>0.8400000000001455</v>
      </c>
    </row>
    <row r="5" spans="1:15" ht="18.75" customHeight="1">
      <c r="A5" s="55"/>
      <c r="B5" s="27">
        <v>3</v>
      </c>
      <c r="C5" s="14">
        <v>2356.9945528856797</v>
      </c>
      <c r="D5" s="37">
        <f>1356.99+1000</f>
        <v>2356.99</v>
      </c>
      <c r="E5" s="14"/>
      <c r="F5" s="14">
        <v>1000</v>
      </c>
      <c r="G5" s="14">
        <v>30</v>
      </c>
      <c r="H5" s="24">
        <v>39</v>
      </c>
      <c r="I5" s="24">
        <v>59</v>
      </c>
      <c r="J5" s="30">
        <v>81.127591</v>
      </c>
      <c r="K5" s="26">
        <v>165.740805</v>
      </c>
      <c r="L5" s="23">
        <v>1090</v>
      </c>
      <c r="M5" s="7">
        <f t="shared" si="0"/>
        <v>2464.8729488856798</v>
      </c>
      <c r="O5" s="34">
        <f t="shared" si="1"/>
        <v>0.004552885679913743</v>
      </c>
    </row>
    <row r="6" spans="1:16" ht="18.75" customHeight="1">
      <c r="A6" s="55"/>
      <c r="B6" s="27">
        <v>4</v>
      </c>
      <c r="C6" s="14">
        <v>1637.2951096955874</v>
      </c>
      <c r="D6" s="33">
        <v>1640</v>
      </c>
      <c r="E6" s="14"/>
      <c r="F6" s="14">
        <v>0</v>
      </c>
      <c r="G6" s="14">
        <v>30</v>
      </c>
      <c r="H6" s="24">
        <v>39</v>
      </c>
      <c r="I6" s="24">
        <v>59</v>
      </c>
      <c r="J6" s="30">
        <v>40.563795</v>
      </c>
      <c r="K6" s="26">
        <v>378.83612700000003</v>
      </c>
      <c r="L6" s="23">
        <v>1090</v>
      </c>
      <c r="M6" s="7">
        <f t="shared" si="0"/>
        <v>1634.6950316955874</v>
      </c>
      <c r="O6" s="34">
        <f t="shared" si="1"/>
        <v>-2.704890304412629</v>
      </c>
      <c r="P6" t="s">
        <v>19</v>
      </c>
    </row>
    <row r="7" spans="1:16" ht="18.75" customHeight="1">
      <c r="A7" s="55"/>
      <c r="B7" s="27">
        <v>5</v>
      </c>
      <c r="C7" s="14">
        <v>4416.264573286421</v>
      </c>
      <c r="D7" s="33"/>
      <c r="E7" s="14">
        <f>(C7-D7)*0.05</f>
        <v>220.81322866432106</v>
      </c>
      <c r="F7" s="14">
        <v>0</v>
      </c>
      <c r="G7" s="14">
        <v>30</v>
      </c>
      <c r="H7" s="24">
        <v>39</v>
      </c>
      <c r="I7" s="24">
        <v>59</v>
      </c>
      <c r="J7" s="30">
        <v>95.878062</v>
      </c>
      <c r="K7" s="26">
        <v>7.892419499999999</v>
      </c>
      <c r="L7" s="23">
        <v>1090</v>
      </c>
      <c r="M7" s="7">
        <f t="shared" si="0"/>
        <v>5958.848283450742</v>
      </c>
      <c r="O7" s="34">
        <f t="shared" si="1"/>
        <v>4416.264573286421</v>
      </c>
      <c r="P7" t="s">
        <v>19</v>
      </c>
    </row>
    <row r="8" spans="1:16" ht="18.75" customHeight="1">
      <c r="A8" s="55"/>
      <c r="B8" s="27">
        <v>6</v>
      </c>
      <c r="C8" s="14">
        <v>1298.7628727394563</v>
      </c>
      <c r="D8" s="33"/>
      <c r="E8" s="14">
        <f>(C8-D8)*0.05</f>
        <v>64.93814363697281</v>
      </c>
      <c r="F8" s="14">
        <v>0</v>
      </c>
      <c r="G8" s="14">
        <v>30</v>
      </c>
      <c r="H8" s="24">
        <v>39</v>
      </c>
      <c r="I8" s="24">
        <v>59</v>
      </c>
      <c r="J8" s="30">
        <v>47.939031</v>
      </c>
      <c r="K8" s="26">
        <v>118.3862895</v>
      </c>
      <c r="L8" s="23">
        <v>1090</v>
      </c>
      <c r="M8" s="7">
        <f t="shared" si="0"/>
        <v>2748.026336876429</v>
      </c>
      <c r="N8" s="2"/>
      <c r="O8" s="34">
        <f t="shared" si="1"/>
        <v>1298.7628727394563</v>
      </c>
      <c r="P8" t="s">
        <v>21</v>
      </c>
    </row>
    <row r="9" spans="1:16" ht="18.75" customHeight="1" thickBot="1">
      <c r="A9" s="55"/>
      <c r="B9" s="27">
        <v>7</v>
      </c>
      <c r="C9" s="14">
        <v>1337.2260550369117</v>
      </c>
      <c r="D9" s="37"/>
      <c r="E9" s="14">
        <f>(C9-D9)*0.05</f>
        <v>66.86130275184559</v>
      </c>
      <c r="F9" s="14">
        <v>0</v>
      </c>
      <c r="G9" s="14">
        <v>30</v>
      </c>
      <c r="H9" s="24">
        <v>39</v>
      </c>
      <c r="I9" s="24">
        <v>59</v>
      </c>
      <c r="J9" s="30">
        <v>88.502826</v>
      </c>
      <c r="K9" s="26">
        <v>94.709031</v>
      </c>
      <c r="L9" s="23">
        <v>1090</v>
      </c>
      <c r="M9" s="7">
        <f t="shared" si="0"/>
        <v>2805.299214788757</v>
      </c>
      <c r="O9" s="34">
        <f t="shared" si="1"/>
        <v>1337.2260550369117</v>
      </c>
      <c r="P9" t="s">
        <v>21</v>
      </c>
    </row>
    <row r="10" spans="1:15" ht="18.75" customHeight="1" thickBot="1">
      <c r="A10" s="55"/>
      <c r="B10" s="27">
        <v>8</v>
      </c>
      <c r="C10" s="14">
        <v>2181.9289834292495</v>
      </c>
      <c r="D10" s="46">
        <f>1182+1000</f>
        <v>2182</v>
      </c>
      <c r="E10" s="14"/>
      <c r="F10" s="14">
        <v>1000</v>
      </c>
      <c r="G10" s="14">
        <v>30</v>
      </c>
      <c r="H10" s="24">
        <v>39</v>
      </c>
      <c r="I10" s="24">
        <v>59</v>
      </c>
      <c r="J10" s="30">
        <v>22.125707</v>
      </c>
      <c r="K10" s="26">
        <v>15.784838999999998</v>
      </c>
      <c r="L10" s="23">
        <v>1090</v>
      </c>
      <c r="M10" s="7">
        <f t="shared" si="0"/>
        <v>2255.8395294292495</v>
      </c>
      <c r="O10" s="34">
        <f t="shared" si="1"/>
        <v>-0.0710165707505439</v>
      </c>
    </row>
    <row r="11" spans="1:16" ht="18.75" customHeight="1">
      <c r="A11" s="55"/>
      <c r="B11" s="27">
        <v>9</v>
      </c>
      <c r="C11" s="14">
        <v>1263.3843279899997</v>
      </c>
      <c r="D11" s="33">
        <v>1264</v>
      </c>
      <c r="E11" s="14"/>
      <c r="F11" s="14">
        <v>0</v>
      </c>
      <c r="G11" s="14">
        <v>30</v>
      </c>
      <c r="H11" s="24">
        <v>39</v>
      </c>
      <c r="I11" s="24">
        <v>59</v>
      </c>
      <c r="J11" s="30">
        <v>36.876178</v>
      </c>
      <c r="K11" s="26">
        <v>94.709031</v>
      </c>
      <c r="L11" s="23">
        <v>1090</v>
      </c>
      <c r="M11" s="7">
        <f t="shared" si="0"/>
        <v>1348.9695369899996</v>
      </c>
      <c r="O11" s="34">
        <f t="shared" si="1"/>
        <v>-0.6156720100002531</v>
      </c>
      <c r="P11" t="s">
        <v>19</v>
      </c>
    </row>
    <row r="12" spans="1:16" ht="18.75" customHeight="1">
      <c r="A12" s="55"/>
      <c r="B12" s="27">
        <v>10</v>
      </c>
      <c r="C12" s="14">
        <v>1663.03336971</v>
      </c>
      <c r="D12" s="37">
        <v>1664</v>
      </c>
      <c r="E12" s="14"/>
      <c r="F12" s="14">
        <v>0</v>
      </c>
      <c r="G12" s="14">
        <v>30</v>
      </c>
      <c r="H12" s="24">
        <v>39</v>
      </c>
      <c r="I12" s="24">
        <v>59</v>
      </c>
      <c r="J12" s="30">
        <v>18.438089</v>
      </c>
      <c r="K12" s="26">
        <v>331.48161</v>
      </c>
      <c r="L12" s="23">
        <v>1090</v>
      </c>
      <c r="M12" s="7">
        <f>C12-D12+E12+H12+K12+L12+I12+J12+F12+G12</f>
        <v>1566.95306871</v>
      </c>
      <c r="O12" s="34">
        <f t="shared" si="1"/>
        <v>-0.9666302900000119</v>
      </c>
      <c r="P12" s="34" t="s">
        <v>19</v>
      </c>
    </row>
    <row r="13" spans="1:15" ht="18.75" customHeight="1">
      <c r="A13" s="55"/>
      <c r="B13" s="27">
        <v>11</v>
      </c>
      <c r="C13" s="14">
        <v>2450.169887466236</v>
      </c>
      <c r="D13" s="37">
        <v>2450.17</v>
      </c>
      <c r="E13" s="14"/>
      <c r="F13" s="14">
        <v>1000</v>
      </c>
      <c r="G13" s="14">
        <v>30</v>
      </c>
      <c r="H13" s="24">
        <v>39</v>
      </c>
      <c r="I13" s="24">
        <v>59</v>
      </c>
      <c r="J13" s="30">
        <v>36.876178</v>
      </c>
      <c r="K13" s="26">
        <v>189.41806350000002</v>
      </c>
      <c r="L13" s="23">
        <v>1090</v>
      </c>
      <c r="M13" s="7">
        <f t="shared" si="0"/>
        <v>2444.294128966236</v>
      </c>
      <c r="O13" s="34">
        <f t="shared" si="1"/>
        <v>-0.00011253376396780368</v>
      </c>
    </row>
    <row r="14" spans="1:15" ht="18.75" customHeight="1">
      <c r="A14" s="55"/>
      <c r="B14" s="27">
        <v>12</v>
      </c>
      <c r="C14" s="14">
        <v>3469.1265785065725</v>
      </c>
      <c r="D14" s="33">
        <f>69+1000+2412</f>
        <v>3481</v>
      </c>
      <c r="E14" s="14"/>
      <c r="F14" s="14">
        <v>1000</v>
      </c>
      <c r="G14" s="14">
        <v>30</v>
      </c>
      <c r="H14" s="24">
        <v>39</v>
      </c>
      <c r="I14" s="24">
        <v>59</v>
      </c>
      <c r="J14" s="30">
        <v>7.375236</v>
      </c>
      <c r="K14" s="26">
        <v>63.139354499999996</v>
      </c>
      <c r="L14" s="23">
        <v>1090</v>
      </c>
      <c r="M14" s="7">
        <f t="shared" si="0"/>
        <v>2276.6411690065725</v>
      </c>
      <c r="N14" s="2"/>
      <c r="O14" s="34">
        <f t="shared" si="1"/>
        <v>-11.873421493427486</v>
      </c>
    </row>
    <row r="15" spans="1:15" ht="18.75" customHeight="1">
      <c r="A15" s="55"/>
      <c r="B15" s="27">
        <v>13</v>
      </c>
      <c r="C15" s="14">
        <v>4608.34635648832</v>
      </c>
      <c r="D15" s="37">
        <v>4608.35</v>
      </c>
      <c r="E15" s="14"/>
      <c r="F15" s="14">
        <v>1000</v>
      </c>
      <c r="G15" s="14">
        <v>30</v>
      </c>
      <c r="H15" s="24">
        <v>39</v>
      </c>
      <c r="I15" s="24">
        <v>59</v>
      </c>
      <c r="J15" s="30">
        <v>59.001884</v>
      </c>
      <c r="K15" s="26">
        <v>47.3545155</v>
      </c>
      <c r="L15" s="23">
        <v>1090</v>
      </c>
      <c r="M15" s="7">
        <f t="shared" si="0"/>
        <v>2324.35275598832</v>
      </c>
      <c r="O15" s="34">
        <f t="shared" si="1"/>
        <v>-0.003643511679911171</v>
      </c>
    </row>
    <row r="16" spans="1:15" ht="18.75" customHeight="1">
      <c r="A16" s="55"/>
      <c r="B16" s="27">
        <v>14</v>
      </c>
      <c r="C16" s="14">
        <v>5806.757065625674</v>
      </c>
      <c r="D16" s="37">
        <f>1000</f>
        <v>1000</v>
      </c>
      <c r="E16" s="14">
        <f>(C16-D16)*0.05</f>
        <v>240.3378532812837</v>
      </c>
      <c r="F16" s="14">
        <v>1000</v>
      </c>
      <c r="G16" s="14">
        <v>30</v>
      </c>
      <c r="H16" s="24">
        <v>39</v>
      </c>
      <c r="I16" s="24">
        <v>59</v>
      </c>
      <c r="J16" s="30">
        <v>77.439973</v>
      </c>
      <c r="K16" s="26">
        <v>23.6772585</v>
      </c>
      <c r="L16" s="23">
        <v>1090</v>
      </c>
      <c r="M16" s="7">
        <f t="shared" si="0"/>
        <v>7366.212150406957</v>
      </c>
      <c r="N16" s="2"/>
      <c r="O16" s="34">
        <f t="shared" si="1"/>
        <v>4806.757065625674</v>
      </c>
    </row>
    <row r="17" spans="1:16" ht="18.75" customHeight="1">
      <c r="A17" s="55"/>
      <c r="B17" s="27">
        <v>15</v>
      </c>
      <c r="C17" s="16">
        <v>5985.517747341197</v>
      </c>
      <c r="D17" s="38">
        <v>5986</v>
      </c>
      <c r="E17" s="14"/>
      <c r="F17" s="14">
        <v>0</v>
      </c>
      <c r="G17" s="14">
        <v>30</v>
      </c>
      <c r="H17" s="24">
        <v>39</v>
      </c>
      <c r="I17" s="24">
        <v>59</v>
      </c>
      <c r="J17" s="30">
        <v>29.500942</v>
      </c>
      <c r="K17" s="26">
        <v>252.55741799999998</v>
      </c>
      <c r="L17" s="23">
        <v>1090</v>
      </c>
      <c r="M17" s="7">
        <f t="shared" si="0"/>
        <v>1499.5761073411966</v>
      </c>
      <c r="N17" s="2"/>
      <c r="O17" s="34">
        <f t="shared" si="1"/>
        <v>-0.48225265880319057</v>
      </c>
      <c r="P17" t="s">
        <v>19</v>
      </c>
    </row>
    <row r="18" spans="1:16" ht="18.75" customHeight="1">
      <c r="A18" s="55"/>
      <c r="B18" s="27">
        <v>16</v>
      </c>
      <c r="C18" s="16">
        <v>1298.76450839725</v>
      </c>
      <c r="D18" s="37"/>
      <c r="E18" s="14">
        <f>(C18-D18)*0.05</f>
        <v>64.9382254198625</v>
      </c>
      <c r="F18" s="14">
        <v>0</v>
      </c>
      <c r="G18" s="14">
        <v>30</v>
      </c>
      <c r="H18" s="24">
        <v>39</v>
      </c>
      <c r="I18" s="24">
        <v>59</v>
      </c>
      <c r="J18" s="30">
        <v>66.37712</v>
      </c>
      <c r="K18" s="26">
        <v>244.66499849999997</v>
      </c>
      <c r="L18" s="23">
        <v>1090</v>
      </c>
      <c r="M18" s="7">
        <f t="shared" si="0"/>
        <v>2892.7448523171124</v>
      </c>
      <c r="O18" s="34">
        <f t="shared" si="1"/>
        <v>1298.76450839725</v>
      </c>
      <c r="P18" t="s">
        <v>19</v>
      </c>
    </row>
    <row r="19" spans="1:25" ht="18.75" customHeight="1" thickBot="1">
      <c r="A19" s="55"/>
      <c r="B19" s="27">
        <v>17</v>
      </c>
      <c r="C19" s="14">
        <v>1159.7901795000007</v>
      </c>
      <c r="D19" s="37">
        <v>1159.79</v>
      </c>
      <c r="E19" s="14"/>
      <c r="F19" s="14">
        <v>0</v>
      </c>
      <c r="G19" s="14">
        <v>30</v>
      </c>
      <c r="H19" s="24">
        <v>39</v>
      </c>
      <c r="I19" s="24">
        <v>59</v>
      </c>
      <c r="J19" s="30">
        <v>29.500942</v>
      </c>
      <c r="K19" s="26">
        <v>0</v>
      </c>
      <c r="L19" s="23">
        <v>1090</v>
      </c>
      <c r="M19" s="7">
        <f t="shared" si="0"/>
        <v>1247.5011215000006</v>
      </c>
      <c r="N19" s="2"/>
      <c r="O19" s="34">
        <f t="shared" si="1"/>
        <v>0.00017950000074051786</v>
      </c>
      <c r="P19" t="s">
        <v>19</v>
      </c>
      <c r="Q19" s="2"/>
      <c r="V19" s="2"/>
      <c r="X19" s="2"/>
      <c r="Y19" s="2"/>
    </row>
    <row r="20" spans="1:16" ht="18.75" customHeight="1" thickBot="1">
      <c r="A20" s="55"/>
      <c r="B20" s="27">
        <v>18</v>
      </c>
      <c r="C20" s="14">
        <v>1402.6611722103896</v>
      </c>
      <c r="D20" s="49">
        <v>1403</v>
      </c>
      <c r="E20" s="14"/>
      <c r="F20" s="14">
        <v>0</v>
      </c>
      <c r="G20" s="14">
        <v>30</v>
      </c>
      <c r="H20" s="24">
        <v>39</v>
      </c>
      <c r="I20" s="24">
        <v>59</v>
      </c>
      <c r="J20" s="30">
        <v>25.813324</v>
      </c>
      <c r="K20" s="26">
        <v>197.310483</v>
      </c>
      <c r="L20" s="23">
        <v>1090</v>
      </c>
      <c r="M20" s="7">
        <f t="shared" si="0"/>
        <v>1440.7849792103896</v>
      </c>
      <c r="O20" s="34">
        <f t="shared" si="1"/>
        <v>-0.3388277896103773</v>
      </c>
      <c r="P20" t="s">
        <v>19</v>
      </c>
    </row>
    <row r="21" spans="1:13" ht="15">
      <c r="A21" s="55"/>
      <c r="B21" s="27" t="s">
        <v>11</v>
      </c>
      <c r="C21" s="9">
        <f>SUM(C3:C20)</f>
        <v>51080.297118115355</v>
      </c>
      <c r="D21" s="18">
        <f aca="true" t="shared" si="2" ref="D21:M21">SUM(D3:D20)</f>
        <v>36939.299999999996</v>
      </c>
      <c r="E21" s="9">
        <f>SUM(E3:E20)</f>
        <v>657.8887537542857</v>
      </c>
      <c r="F21" s="9">
        <f>SUM(F3:F20)</f>
        <v>8000</v>
      </c>
      <c r="G21" s="9">
        <f>SUM(G3:G20)</f>
        <v>540</v>
      </c>
      <c r="H21" s="9">
        <f>SUM(H3:H20)</f>
        <v>702</v>
      </c>
      <c r="I21" s="9">
        <f t="shared" si="2"/>
        <v>1062</v>
      </c>
      <c r="J21" s="9">
        <f>SUM(J3:J20)</f>
        <v>770.7121139999998</v>
      </c>
      <c r="K21" s="9">
        <f t="shared" si="2"/>
        <v>2470.3272420000003</v>
      </c>
      <c r="L21" s="9">
        <f t="shared" si="2"/>
        <v>19340</v>
      </c>
      <c r="M21" s="9">
        <f t="shared" si="2"/>
        <v>47683.92522786964</v>
      </c>
    </row>
    <row r="22" spans="1:13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5">
      <c r="A23" s="56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15">
      <c r="A24" s="59" t="s">
        <v>25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9" ht="15">
      <c r="D29"/>
    </row>
    <row r="30" ht="15">
      <c r="D30"/>
    </row>
  </sheetData>
  <sheetProtection/>
  <mergeCells count="5">
    <mergeCell ref="A1:M1"/>
    <mergeCell ref="A22:M22"/>
    <mergeCell ref="A3:A21"/>
    <mergeCell ref="A23:M23"/>
    <mergeCell ref="A24:M26"/>
  </mergeCells>
  <printOptions/>
  <pageMargins left="0" right="0" top="0.3937007874015748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F17" sqref="F17:L17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3.57421875" style="0" bestFit="1" customWidth="1"/>
    <col min="4" max="4" width="11.421875" style="0" bestFit="1" customWidth="1"/>
    <col min="5" max="5" width="10.421875" style="0" bestFit="1" customWidth="1"/>
    <col min="6" max="6" width="11.421875" style="0" customWidth="1"/>
    <col min="7" max="7" width="11.140625" style="0" bestFit="1" customWidth="1"/>
    <col min="8" max="8" width="8.7109375" style="0" customWidth="1"/>
    <col min="9" max="9" width="11.421875" style="0" bestFit="1" customWidth="1"/>
    <col min="10" max="10" width="9.7109375" style="0" customWidth="1"/>
    <col min="11" max="11" width="10.28125" style="0" customWidth="1"/>
    <col min="12" max="12" width="11.421875" style="0" bestFit="1" customWidth="1"/>
    <col min="13" max="13" width="16.28125" style="0" customWidth="1"/>
    <col min="14" max="14" width="0.85546875" style="0" customWidth="1"/>
    <col min="15" max="15" width="13.28125" style="34" bestFit="1" customWidth="1"/>
    <col min="22" max="22" width="16.28125" style="0" bestFit="1" customWidth="1"/>
  </cols>
  <sheetData>
    <row r="1" spans="1:13" ht="1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47.25" customHeight="1">
      <c r="A2" s="3" t="s">
        <v>0</v>
      </c>
      <c r="B2" s="28" t="s">
        <v>2</v>
      </c>
      <c r="C2" s="4" t="s">
        <v>10</v>
      </c>
      <c r="D2" s="4" t="s">
        <v>9</v>
      </c>
      <c r="E2" s="4" t="s">
        <v>8</v>
      </c>
      <c r="F2" s="4" t="s">
        <v>28</v>
      </c>
      <c r="G2" s="50" t="s">
        <v>20</v>
      </c>
      <c r="H2" s="4" t="s">
        <v>13</v>
      </c>
      <c r="I2" s="4" t="s">
        <v>17</v>
      </c>
      <c r="J2" s="29" t="s">
        <v>18</v>
      </c>
      <c r="K2" s="4" t="s">
        <v>7</v>
      </c>
      <c r="L2" s="4" t="s">
        <v>14</v>
      </c>
      <c r="M2" s="5" t="s">
        <v>6</v>
      </c>
      <c r="O2" s="47" t="s">
        <v>15</v>
      </c>
    </row>
    <row r="3" spans="1:15" ht="18.75" customHeight="1">
      <c r="A3" s="55" t="s">
        <v>3</v>
      </c>
      <c r="B3" s="27">
        <v>1</v>
      </c>
      <c r="C3" s="13">
        <v>1534.0024340000004</v>
      </c>
      <c r="D3" s="45">
        <v>2534</v>
      </c>
      <c r="E3" s="14"/>
      <c r="F3" s="14">
        <v>1000</v>
      </c>
      <c r="G3" s="14">
        <v>30</v>
      </c>
      <c r="H3" s="21">
        <v>39</v>
      </c>
      <c r="I3" s="21">
        <v>155</v>
      </c>
      <c r="J3" s="30">
        <v>0</v>
      </c>
      <c r="K3" s="21">
        <v>15.784838999999998</v>
      </c>
      <c r="L3" s="22">
        <v>1465</v>
      </c>
      <c r="M3" s="7">
        <f aca="true" t="shared" si="0" ref="M3:M20">C3-D3+E3+H3+K3+L3+I3+J3+F3+G3</f>
        <v>1704.7872730000004</v>
      </c>
      <c r="O3" s="34">
        <f>C3-D3</f>
        <v>-999.9975659999996</v>
      </c>
    </row>
    <row r="4" spans="1:22" ht="18.75" customHeight="1">
      <c r="A4" s="55"/>
      <c r="B4" s="27">
        <v>2</v>
      </c>
      <c r="C4" s="13">
        <v>9057.883704870404</v>
      </c>
      <c r="D4" s="39">
        <v>4000</v>
      </c>
      <c r="E4" s="14">
        <f>(C4-D4)*0.05</f>
        <v>252.89418524352024</v>
      </c>
      <c r="F4" s="14">
        <v>1000</v>
      </c>
      <c r="G4" s="14">
        <v>30</v>
      </c>
      <c r="H4" s="21">
        <v>39</v>
      </c>
      <c r="I4" s="21">
        <v>155</v>
      </c>
      <c r="J4" s="30">
        <v>44.251413</v>
      </c>
      <c r="K4" s="21">
        <v>197.310483</v>
      </c>
      <c r="L4" s="22">
        <v>1465</v>
      </c>
      <c r="M4" s="7">
        <f t="shared" si="0"/>
        <v>8241.339786113924</v>
      </c>
      <c r="O4" s="34">
        <f aca="true" t="shared" si="1" ref="O4:O20">C4-D4</f>
        <v>5057.8837048704045</v>
      </c>
      <c r="V4" s="48"/>
    </row>
    <row r="5" spans="1:15" ht="18.75" customHeight="1">
      <c r="A5" s="55"/>
      <c r="B5" s="27">
        <v>3</v>
      </c>
      <c r="C5" s="13">
        <v>2598.071643316117</v>
      </c>
      <c r="D5" s="40">
        <v>2598</v>
      </c>
      <c r="E5" s="14"/>
      <c r="F5" s="14">
        <v>1000</v>
      </c>
      <c r="G5" s="14">
        <v>30</v>
      </c>
      <c r="H5" s="21">
        <v>39</v>
      </c>
      <c r="I5" s="21">
        <v>155</v>
      </c>
      <c r="J5" s="30">
        <v>22.125707</v>
      </c>
      <c r="K5" s="21">
        <v>118.3862895</v>
      </c>
      <c r="L5" s="22">
        <v>1465</v>
      </c>
      <c r="M5" s="7">
        <f t="shared" si="0"/>
        <v>2829.583639816117</v>
      </c>
      <c r="O5" s="34">
        <f t="shared" si="1"/>
        <v>0.07164331611693342</v>
      </c>
    </row>
    <row r="6" spans="1:26" ht="18.75" customHeight="1">
      <c r="A6" s="55"/>
      <c r="B6" s="27">
        <v>4</v>
      </c>
      <c r="C6" s="13">
        <v>2016.8734414125004</v>
      </c>
      <c r="D6" s="33">
        <v>2017</v>
      </c>
      <c r="E6" s="14"/>
      <c r="F6" s="14">
        <v>0</v>
      </c>
      <c r="G6" s="14">
        <v>30</v>
      </c>
      <c r="H6" s="21">
        <v>39</v>
      </c>
      <c r="I6" s="21">
        <v>155</v>
      </c>
      <c r="J6" s="30">
        <v>33.18856</v>
      </c>
      <c r="K6" s="21">
        <v>394.6209645</v>
      </c>
      <c r="L6" s="22">
        <v>1465</v>
      </c>
      <c r="M6" s="7">
        <f t="shared" si="0"/>
        <v>2116.6829659125005</v>
      </c>
      <c r="O6" s="34">
        <f t="shared" si="1"/>
        <v>-0.12655858749963045</v>
      </c>
      <c r="R6" t="s">
        <v>19</v>
      </c>
      <c r="S6" s="2"/>
      <c r="V6" s="2"/>
      <c r="Z6" s="2"/>
    </row>
    <row r="7" spans="1:15" ht="18.75" customHeight="1">
      <c r="A7" s="55"/>
      <c r="B7" s="27">
        <v>5</v>
      </c>
      <c r="C7" s="13">
        <v>2906.6919188760066</v>
      </c>
      <c r="D7" s="40">
        <v>2906.69</v>
      </c>
      <c r="E7" s="14"/>
      <c r="F7" s="14">
        <v>1000</v>
      </c>
      <c r="G7" s="14">
        <v>30</v>
      </c>
      <c r="H7" s="21">
        <v>39</v>
      </c>
      <c r="I7" s="21">
        <v>155</v>
      </c>
      <c r="J7" s="30">
        <v>36.876178</v>
      </c>
      <c r="K7" s="21">
        <v>260.4498375</v>
      </c>
      <c r="L7" s="22">
        <v>1465</v>
      </c>
      <c r="M7" s="7">
        <f t="shared" si="0"/>
        <v>2986.327934376007</v>
      </c>
      <c r="O7" s="34">
        <f t="shared" si="1"/>
        <v>0.001918876006584469</v>
      </c>
    </row>
    <row r="8" spans="1:18" ht="18.75" customHeight="1">
      <c r="A8" s="55"/>
      <c r="B8" s="27">
        <v>6</v>
      </c>
      <c r="C8" s="13">
        <v>1597.8387279699998</v>
      </c>
      <c r="D8" s="33">
        <v>1598</v>
      </c>
      <c r="E8" s="14"/>
      <c r="F8" s="14">
        <v>0</v>
      </c>
      <c r="G8" s="14">
        <v>30</v>
      </c>
      <c r="H8" s="21">
        <v>39</v>
      </c>
      <c r="I8" s="21">
        <v>155</v>
      </c>
      <c r="J8" s="30">
        <v>73.752355</v>
      </c>
      <c r="K8" s="21">
        <v>55.24693500000001</v>
      </c>
      <c r="L8" s="22">
        <v>1465</v>
      </c>
      <c r="M8" s="7">
        <f t="shared" si="0"/>
        <v>1817.8380179699998</v>
      </c>
      <c r="O8" s="34">
        <f t="shared" si="1"/>
        <v>-0.16127203000019108</v>
      </c>
      <c r="P8" s="2"/>
      <c r="Q8" s="2"/>
      <c r="R8" t="s">
        <v>19</v>
      </c>
    </row>
    <row r="9" spans="1:19" ht="18.75" customHeight="1">
      <c r="A9" s="55"/>
      <c r="B9" s="27">
        <v>7</v>
      </c>
      <c r="C9" s="13">
        <v>2627.496537353505</v>
      </c>
      <c r="D9" s="38">
        <v>1700</v>
      </c>
      <c r="E9" s="14"/>
      <c r="F9" s="14">
        <v>1000</v>
      </c>
      <c r="G9" s="14">
        <v>30</v>
      </c>
      <c r="H9" s="21">
        <v>39</v>
      </c>
      <c r="I9" s="21">
        <v>155</v>
      </c>
      <c r="J9" s="30">
        <v>29.500942</v>
      </c>
      <c r="K9" s="21">
        <v>189.41806350000002</v>
      </c>
      <c r="L9" s="22">
        <v>1465</v>
      </c>
      <c r="M9" s="7">
        <f t="shared" si="0"/>
        <v>3835.4155428535055</v>
      </c>
      <c r="O9" s="34">
        <f t="shared" si="1"/>
        <v>927.4965373535051</v>
      </c>
      <c r="S9" t="s">
        <v>29</v>
      </c>
    </row>
    <row r="10" spans="1:15" ht="18.75" customHeight="1">
      <c r="A10" s="55"/>
      <c r="B10" s="27">
        <v>8</v>
      </c>
      <c r="C10" s="13">
        <v>2531.188580362407</v>
      </c>
      <c r="D10" s="39">
        <v>2530</v>
      </c>
      <c r="E10" s="14"/>
      <c r="F10" s="14">
        <v>1000</v>
      </c>
      <c r="G10" s="14">
        <v>30</v>
      </c>
      <c r="H10" s="21">
        <v>39</v>
      </c>
      <c r="I10" s="21">
        <v>155</v>
      </c>
      <c r="J10" s="30">
        <v>0</v>
      </c>
      <c r="K10" s="21">
        <v>23.6772585</v>
      </c>
      <c r="L10" s="22">
        <v>1465</v>
      </c>
      <c r="M10" s="7">
        <f t="shared" si="0"/>
        <v>2713.865838862407</v>
      </c>
      <c r="O10" s="34">
        <f t="shared" si="1"/>
        <v>1.1885803624068103</v>
      </c>
    </row>
    <row r="11" spans="1:15" ht="18.75" customHeight="1">
      <c r="A11" s="55"/>
      <c r="B11" s="27">
        <v>9</v>
      </c>
      <c r="C11" s="13">
        <v>6066.618593162389</v>
      </c>
      <c r="D11" s="39">
        <v>6100</v>
      </c>
      <c r="E11" s="14"/>
      <c r="F11" s="14">
        <v>1000</v>
      </c>
      <c r="G11" s="14">
        <v>30</v>
      </c>
      <c r="H11" s="21">
        <v>39</v>
      </c>
      <c r="I11" s="21">
        <v>155</v>
      </c>
      <c r="J11" s="30">
        <v>77.439973</v>
      </c>
      <c r="K11" s="21">
        <v>244.66499849999997</v>
      </c>
      <c r="L11" s="22">
        <v>1465</v>
      </c>
      <c r="M11" s="7">
        <f t="shared" si="0"/>
        <v>2977.7235646623885</v>
      </c>
      <c r="O11" s="34">
        <f t="shared" si="1"/>
        <v>-33.381406837611394</v>
      </c>
    </row>
    <row r="12" spans="1:15" ht="18.75" customHeight="1">
      <c r="A12" s="55"/>
      <c r="B12" s="27">
        <v>10</v>
      </c>
      <c r="C12" s="13">
        <v>2836.8176869589706</v>
      </c>
      <c r="D12" s="39">
        <v>2837</v>
      </c>
      <c r="E12" s="14"/>
      <c r="F12" s="14">
        <v>1000</v>
      </c>
      <c r="G12" s="14">
        <v>30</v>
      </c>
      <c r="H12" s="21">
        <v>39</v>
      </c>
      <c r="I12" s="21">
        <v>155</v>
      </c>
      <c r="J12" s="30">
        <v>81.127591</v>
      </c>
      <c r="K12" s="21">
        <v>284.1270945</v>
      </c>
      <c r="L12" s="22">
        <v>1465</v>
      </c>
      <c r="M12" s="7">
        <f t="shared" si="0"/>
        <v>3054.0723724589707</v>
      </c>
      <c r="O12" s="34">
        <f t="shared" si="1"/>
        <v>-0.1823130410293743</v>
      </c>
    </row>
    <row r="13" spans="1:18" ht="18.75" customHeight="1">
      <c r="A13" s="55"/>
      <c r="B13" s="27">
        <v>11</v>
      </c>
      <c r="C13" s="13">
        <v>1626.4085440599995</v>
      </c>
      <c r="D13" s="40">
        <v>1627</v>
      </c>
      <c r="E13" s="14"/>
      <c r="F13" s="14">
        <v>0</v>
      </c>
      <c r="G13" s="14">
        <v>30</v>
      </c>
      <c r="H13" s="21">
        <v>39</v>
      </c>
      <c r="I13" s="21">
        <v>155</v>
      </c>
      <c r="J13" s="30">
        <v>73.752355</v>
      </c>
      <c r="K13" s="21">
        <v>268.34225549999996</v>
      </c>
      <c r="L13" s="22">
        <v>1465</v>
      </c>
      <c r="M13" s="7">
        <f t="shared" si="0"/>
        <v>2030.5031545599995</v>
      </c>
      <c r="N13" t="s">
        <v>12</v>
      </c>
      <c r="O13" s="34">
        <f t="shared" si="1"/>
        <v>-0.5914559400005146</v>
      </c>
      <c r="R13" t="s">
        <v>21</v>
      </c>
    </row>
    <row r="14" spans="1:15" ht="18.75" customHeight="1">
      <c r="A14" s="55"/>
      <c r="B14" s="27">
        <v>12</v>
      </c>
      <c r="C14" s="13">
        <v>2895.6762785499996</v>
      </c>
      <c r="D14" s="39">
        <v>2896</v>
      </c>
      <c r="E14" s="14"/>
      <c r="F14" s="14">
        <v>1000</v>
      </c>
      <c r="G14" s="14">
        <v>30</v>
      </c>
      <c r="H14" s="21">
        <v>39</v>
      </c>
      <c r="I14" s="21">
        <v>155</v>
      </c>
      <c r="J14" s="30">
        <v>33.18856</v>
      </c>
      <c r="K14" s="21">
        <v>236.772579</v>
      </c>
      <c r="L14" s="22">
        <v>1465</v>
      </c>
      <c r="M14" s="7">
        <f t="shared" si="0"/>
        <v>2958.6374175499996</v>
      </c>
      <c r="O14" s="34">
        <f t="shared" si="1"/>
        <v>-0.3237214500004484</v>
      </c>
    </row>
    <row r="15" spans="1:18" ht="18.75" customHeight="1">
      <c r="A15" s="55"/>
      <c r="B15" s="27">
        <v>13</v>
      </c>
      <c r="C15" s="13">
        <v>1929.7495332732356</v>
      </c>
      <c r="D15" s="33">
        <v>1930</v>
      </c>
      <c r="E15" s="14"/>
      <c r="F15" s="14">
        <v>0</v>
      </c>
      <c r="G15" s="14">
        <v>30</v>
      </c>
      <c r="H15" s="21">
        <v>39</v>
      </c>
      <c r="I15" s="21">
        <v>155</v>
      </c>
      <c r="J15" s="30">
        <v>55.314266</v>
      </c>
      <c r="K15" s="21">
        <v>355.15886850000004</v>
      </c>
      <c r="L15" s="22">
        <v>1465</v>
      </c>
      <c r="M15" s="7">
        <f t="shared" si="0"/>
        <v>2099.2226677732356</v>
      </c>
      <c r="O15" s="34">
        <f t="shared" si="1"/>
        <v>-0.2504667267644436</v>
      </c>
      <c r="R15" t="s">
        <v>22</v>
      </c>
    </row>
    <row r="16" spans="1:15" ht="18.75" customHeight="1">
      <c r="A16" s="55"/>
      <c r="B16" s="27">
        <v>14</v>
      </c>
      <c r="C16" s="13">
        <v>2766.772893318683</v>
      </c>
      <c r="D16" s="33">
        <v>2767</v>
      </c>
      <c r="E16" s="14"/>
      <c r="F16" s="14">
        <v>1000</v>
      </c>
      <c r="G16" s="14">
        <v>30</v>
      </c>
      <c r="H16" s="21">
        <v>39</v>
      </c>
      <c r="I16" s="21">
        <v>155</v>
      </c>
      <c r="J16" s="30">
        <v>66.37712</v>
      </c>
      <c r="K16" s="21">
        <v>128.646435</v>
      </c>
      <c r="L16" s="22">
        <v>1465</v>
      </c>
      <c r="M16" s="7">
        <f t="shared" si="0"/>
        <v>2883.7964483186834</v>
      </c>
      <c r="O16" s="34">
        <f t="shared" si="1"/>
        <v>-0.22710668131685452</v>
      </c>
    </row>
    <row r="17" spans="1:15" ht="18.75" customHeight="1">
      <c r="A17" s="55"/>
      <c r="B17" s="27">
        <v>15</v>
      </c>
      <c r="C17" s="13">
        <v>2626.263952104495</v>
      </c>
      <c r="D17" s="38">
        <v>2627</v>
      </c>
      <c r="E17" s="14"/>
      <c r="F17" s="14">
        <v>1000</v>
      </c>
      <c r="G17" s="14">
        <v>30</v>
      </c>
      <c r="H17" s="21">
        <v>39</v>
      </c>
      <c r="I17" s="21">
        <v>155</v>
      </c>
      <c r="J17" s="30">
        <v>25.813324</v>
      </c>
      <c r="K17" s="21">
        <v>55.24693500000001</v>
      </c>
      <c r="L17" s="22">
        <v>1465</v>
      </c>
      <c r="M17" s="7">
        <f t="shared" si="0"/>
        <v>2769.3242111044947</v>
      </c>
      <c r="O17" s="34">
        <f t="shared" si="1"/>
        <v>-0.7360478955051803</v>
      </c>
    </row>
    <row r="18" spans="1:18" ht="18.75" customHeight="1">
      <c r="A18" s="55"/>
      <c r="B18" s="27">
        <v>16</v>
      </c>
      <c r="C18" s="13">
        <v>1304.7134426060838</v>
      </c>
      <c r="D18" s="41">
        <v>2500</v>
      </c>
      <c r="E18" s="14"/>
      <c r="F18" s="14">
        <v>0</v>
      </c>
      <c r="G18" s="14">
        <v>30</v>
      </c>
      <c r="H18" s="21">
        <v>39</v>
      </c>
      <c r="I18" s="21">
        <v>155</v>
      </c>
      <c r="J18" s="30">
        <v>51.626649</v>
      </c>
      <c r="K18" s="21">
        <v>347.26644899999997</v>
      </c>
      <c r="L18" s="22">
        <v>1465</v>
      </c>
      <c r="M18" s="7">
        <f t="shared" si="0"/>
        <v>892.6065406060839</v>
      </c>
      <c r="O18" s="34">
        <f>C18-D18-2400</f>
        <v>-3595.286557393916</v>
      </c>
      <c r="R18" t="s">
        <v>19</v>
      </c>
    </row>
    <row r="19" spans="1:15" ht="18.75" customHeight="1">
      <c r="A19" s="55"/>
      <c r="B19" s="27">
        <v>17</v>
      </c>
      <c r="C19" s="13">
        <v>2952.7102863978703</v>
      </c>
      <c r="D19" s="40">
        <v>2953</v>
      </c>
      <c r="E19" s="14"/>
      <c r="F19" s="14">
        <v>1000</v>
      </c>
      <c r="G19" s="14">
        <v>30</v>
      </c>
      <c r="H19" s="21">
        <v>39</v>
      </c>
      <c r="I19" s="21">
        <v>155</v>
      </c>
      <c r="J19" s="30">
        <v>14.750471</v>
      </c>
      <c r="K19" s="21">
        <v>347.26644899999997</v>
      </c>
      <c r="L19" s="22">
        <v>1465</v>
      </c>
      <c r="M19" s="7">
        <f t="shared" si="0"/>
        <v>3050.7272063978703</v>
      </c>
      <c r="O19" s="34">
        <f t="shared" si="1"/>
        <v>-0.28971360212972286</v>
      </c>
    </row>
    <row r="20" spans="1:15" ht="18.75" customHeight="1">
      <c r="A20" s="55"/>
      <c r="B20" s="27">
        <v>18</v>
      </c>
      <c r="C20" s="13">
        <v>1666.9685179275011</v>
      </c>
      <c r="D20" s="39"/>
      <c r="E20" s="14">
        <f>(C20-D20)*0.05</f>
        <v>83.34842589637506</v>
      </c>
      <c r="F20" s="14">
        <v>1000</v>
      </c>
      <c r="G20" s="14">
        <v>30</v>
      </c>
      <c r="H20" s="21">
        <v>39</v>
      </c>
      <c r="I20" s="21">
        <v>155</v>
      </c>
      <c r="J20" s="30">
        <v>59.001884</v>
      </c>
      <c r="K20" s="21">
        <v>157.8483855</v>
      </c>
      <c r="L20" s="22">
        <v>1465</v>
      </c>
      <c r="M20" s="7">
        <f t="shared" si="0"/>
        <v>4656.167213323875</v>
      </c>
      <c r="O20" s="34">
        <f t="shared" si="1"/>
        <v>1666.9685179275011</v>
      </c>
    </row>
    <row r="21" spans="1:13" ht="18.75" customHeight="1">
      <c r="A21" s="55"/>
      <c r="B21" s="1"/>
      <c r="C21" s="6"/>
      <c r="D21" s="11"/>
      <c r="E21" s="14"/>
      <c r="F21" s="14"/>
      <c r="G21" s="14"/>
      <c r="H21" s="20"/>
      <c r="I21" s="21"/>
      <c r="J21" s="30"/>
      <c r="K21" s="10"/>
      <c r="L21" s="8"/>
      <c r="M21" s="7"/>
    </row>
    <row r="22" spans="1:13" ht="15">
      <c r="A22" s="55"/>
      <c r="B22" s="27" t="s">
        <v>11</v>
      </c>
      <c r="C22" s="9">
        <f aca="true" t="shared" si="2" ref="C22:M22">SUM(C3:C20)</f>
        <v>51542.74671652017</v>
      </c>
      <c r="D22" s="9">
        <f t="shared" si="2"/>
        <v>46120.69</v>
      </c>
      <c r="E22" s="9">
        <f t="shared" si="2"/>
        <v>336.2426111398953</v>
      </c>
      <c r="F22" s="9">
        <f t="shared" si="2"/>
        <v>13000</v>
      </c>
      <c r="G22" s="9">
        <f t="shared" si="2"/>
        <v>540</v>
      </c>
      <c r="H22" s="9">
        <f t="shared" si="2"/>
        <v>702</v>
      </c>
      <c r="I22" s="9">
        <f t="shared" si="2"/>
        <v>2790</v>
      </c>
      <c r="J22" s="9">
        <f t="shared" si="2"/>
        <v>778.087348</v>
      </c>
      <c r="K22" s="9">
        <f t="shared" si="2"/>
        <v>3680.2351200000007</v>
      </c>
      <c r="L22" s="9">
        <f t="shared" si="2"/>
        <v>26370</v>
      </c>
      <c r="M22" s="9">
        <f t="shared" si="2"/>
        <v>53618.62179566005</v>
      </c>
    </row>
    <row r="23" spans="1:13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">
      <c r="A24" s="56" t="s">
        <v>24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ht="15">
      <c r="A25" s="59" t="s">
        <v>25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ht="15" customHeight="1">
      <c r="D28" s="19"/>
    </row>
    <row r="29" ht="15">
      <c r="D29" s="19"/>
    </row>
  </sheetData>
  <sheetProtection/>
  <mergeCells count="5">
    <mergeCell ref="A1:M1"/>
    <mergeCell ref="A23:M23"/>
    <mergeCell ref="A3:A22"/>
    <mergeCell ref="A24:M24"/>
    <mergeCell ref="A25:M27"/>
  </mergeCells>
  <printOptions/>
  <pageMargins left="0.07874015748031496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3.57421875" style="0" bestFit="1" customWidth="1"/>
    <col min="4" max="4" width="10.00390625" style="0" customWidth="1"/>
    <col min="5" max="5" width="10.421875" style="0" bestFit="1" customWidth="1"/>
    <col min="6" max="6" width="11.7109375" style="0" customWidth="1"/>
    <col min="7" max="7" width="11.140625" style="0" bestFit="1" customWidth="1"/>
    <col min="8" max="8" width="8.8515625" style="0" bestFit="1" customWidth="1"/>
    <col min="9" max="9" width="11.421875" style="0" bestFit="1" customWidth="1"/>
    <col min="10" max="10" width="11.140625" style="0" customWidth="1"/>
    <col min="11" max="11" width="10.421875" style="0" bestFit="1" customWidth="1"/>
    <col min="12" max="12" width="11.421875" style="0" bestFit="1" customWidth="1"/>
    <col min="13" max="13" width="15.57421875" style="0" customWidth="1"/>
    <col min="14" max="14" width="0.9921875" style="0" customWidth="1"/>
    <col min="15" max="15" width="17.421875" style="34" bestFit="1" customWidth="1"/>
    <col min="16" max="16" width="18.421875" style="0" bestFit="1" customWidth="1"/>
  </cols>
  <sheetData>
    <row r="1" spans="1:13" ht="1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47.25" customHeight="1">
      <c r="A2" s="3" t="s">
        <v>0</v>
      </c>
      <c r="B2" s="28" t="s">
        <v>2</v>
      </c>
      <c r="C2" s="4" t="s">
        <v>10</v>
      </c>
      <c r="D2" s="4" t="s">
        <v>9</v>
      </c>
      <c r="E2" s="4" t="s">
        <v>8</v>
      </c>
      <c r="F2" s="4" t="s">
        <v>28</v>
      </c>
      <c r="G2" s="50" t="s">
        <v>20</v>
      </c>
      <c r="H2" s="4" t="s">
        <v>13</v>
      </c>
      <c r="I2" s="4" t="s">
        <v>17</v>
      </c>
      <c r="J2" s="29" t="s">
        <v>18</v>
      </c>
      <c r="K2" s="4" t="s">
        <v>7</v>
      </c>
      <c r="L2" s="4" t="s">
        <v>14</v>
      </c>
      <c r="M2" s="5" t="s">
        <v>6</v>
      </c>
      <c r="O2" s="47" t="s">
        <v>15</v>
      </c>
    </row>
    <row r="3" spans="1:15" ht="18.75" customHeight="1">
      <c r="A3" s="55" t="s">
        <v>4</v>
      </c>
      <c r="B3" s="27">
        <v>1</v>
      </c>
      <c r="C3" s="14">
        <v>2774.0489376205824</v>
      </c>
      <c r="D3" s="15"/>
      <c r="E3" s="14"/>
      <c r="F3" s="14">
        <v>1000</v>
      </c>
      <c r="G3" s="14">
        <v>30</v>
      </c>
      <c r="H3" s="21">
        <v>39</v>
      </c>
      <c r="I3" s="21">
        <v>155</v>
      </c>
      <c r="J3" s="21">
        <v>18.438089</v>
      </c>
      <c r="K3" s="24">
        <v>165.740805</v>
      </c>
      <c r="L3" s="23">
        <v>1465</v>
      </c>
      <c r="M3" s="7">
        <f>C3-D3+E3+H3+K3+L3+I3+J3+F3+G3</f>
        <v>5647.227831620582</v>
      </c>
      <c r="O3" s="34">
        <f>C3-D3</f>
        <v>2774.0489376205824</v>
      </c>
    </row>
    <row r="4" spans="1:16" ht="18.75" customHeight="1">
      <c r="A4" s="55"/>
      <c r="B4" s="27">
        <v>2</v>
      </c>
      <c r="C4" s="14">
        <v>6889.054109531758</v>
      </c>
      <c r="D4" s="15">
        <v>4705</v>
      </c>
      <c r="E4" s="14">
        <f>(C4-D4)*0.05</f>
        <v>109.20270547658788</v>
      </c>
      <c r="F4" s="14">
        <v>0</v>
      </c>
      <c r="G4" s="14">
        <v>30</v>
      </c>
      <c r="H4" s="21">
        <v>39</v>
      </c>
      <c r="I4" s="21">
        <v>155</v>
      </c>
      <c r="J4" s="21">
        <v>44.251413</v>
      </c>
      <c r="K4" s="24">
        <v>418.298223</v>
      </c>
      <c r="L4" s="23">
        <v>1465</v>
      </c>
      <c r="M4" s="7">
        <f aca="true" t="shared" si="0" ref="M4:M20">C4-D4+E4+H4+K4+L4+I4+J4+F4+G4</f>
        <v>4444.806451008345</v>
      </c>
      <c r="O4" s="34">
        <f aca="true" t="shared" si="1" ref="O4:O20">C4-D4</f>
        <v>2184.0541095317576</v>
      </c>
      <c r="P4" t="s">
        <v>16</v>
      </c>
    </row>
    <row r="5" spans="1:15" ht="18.75" customHeight="1">
      <c r="A5" s="55"/>
      <c r="B5" s="27">
        <v>3</v>
      </c>
      <c r="C5" s="14">
        <v>1533.9773088270367</v>
      </c>
      <c r="D5" s="42">
        <v>1535</v>
      </c>
      <c r="E5" s="14"/>
      <c r="F5" s="14">
        <v>0</v>
      </c>
      <c r="G5" s="14">
        <v>30</v>
      </c>
      <c r="H5" s="21">
        <v>39</v>
      </c>
      <c r="I5" s="21">
        <v>155</v>
      </c>
      <c r="J5" s="21">
        <v>22.125707</v>
      </c>
      <c r="K5" s="24">
        <v>0</v>
      </c>
      <c r="L5" s="23">
        <v>1465</v>
      </c>
      <c r="M5" s="7">
        <f t="shared" si="0"/>
        <v>1710.1030158270366</v>
      </c>
      <c r="O5" s="34">
        <f t="shared" si="1"/>
        <v>-1.0226911729632775</v>
      </c>
    </row>
    <row r="6" spans="1:15" ht="18.75" customHeight="1">
      <c r="A6" s="55"/>
      <c r="B6" s="27">
        <v>4</v>
      </c>
      <c r="C6" s="14">
        <v>2810.495458567083</v>
      </c>
      <c r="D6" s="38">
        <v>2795.5</v>
      </c>
      <c r="E6" s="14"/>
      <c r="F6" s="14">
        <v>1000</v>
      </c>
      <c r="G6" s="14">
        <v>30</v>
      </c>
      <c r="H6" s="21">
        <v>39</v>
      </c>
      <c r="I6" s="21">
        <v>155</v>
      </c>
      <c r="J6" s="21">
        <v>59.001884</v>
      </c>
      <c r="K6" s="24">
        <v>198.98774</v>
      </c>
      <c r="L6" s="23">
        <v>1465</v>
      </c>
      <c r="M6" s="7">
        <f t="shared" si="0"/>
        <v>2961.985082567083</v>
      </c>
      <c r="O6" s="34">
        <f t="shared" si="1"/>
        <v>14.995458567083006</v>
      </c>
    </row>
    <row r="7" spans="1:18" ht="18.75" customHeight="1">
      <c r="A7" s="55"/>
      <c r="B7" s="27">
        <v>5</v>
      </c>
      <c r="C7" s="14">
        <v>712.0717197241129</v>
      </c>
      <c r="D7" s="43">
        <v>712</v>
      </c>
      <c r="E7" s="14"/>
      <c r="F7" s="14">
        <v>0</v>
      </c>
      <c r="G7" s="14">
        <v>30</v>
      </c>
      <c r="H7" s="21">
        <v>39</v>
      </c>
      <c r="I7" s="21">
        <v>155</v>
      </c>
      <c r="J7" s="21">
        <v>136.441857</v>
      </c>
      <c r="K7" s="24">
        <v>410.40580349999993</v>
      </c>
      <c r="L7" s="23">
        <v>1465</v>
      </c>
      <c r="M7" s="7">
        <f t="shared" si="0"/>
        <v>2235.9193802241125</v>
      </c>
      <c r="O7" s="34">
        <f t="shared" si="1"/>
        <v>0.07171972411288152</v>
      </c>
      <c r="P7" s="31" t="s">
        <v>23</v>
      </c>
      <c r="R7" s="2"/>
    </row>
    <row r="8" spans="1:16" ht="18.75" customHeight="1">
      <c r="A8" s="55"/>
      <c r="B8" s="27">
        <v>6</v>
      </c>
      <c r="C8" s="14">
        <v>1819.117229255001</v>
      </c>
      <c r="D8" s="42"/>
      <c r="E8" s="14">
        <f>(C8-D8)*0.05</f>
        <v>90.95586146275005</v>
      </c>
      <c r="F8" s="14">
        <v>0</v>
      </c>
      <c r="G8" s="14">
        <v>30</v>
      </c>
      <c r="H8" s="21">
        <v>39</v>
      </c>
      <c r="I8" s="21">
        <v>155</v>
      </c>
      <c r="J8" s="21">
        <v>55.314266</v>
      </c>
      <c r="K8" s="24">
        <v>197.310483</v>
      </c>
      <c r="L8" s="23">
        <v>1465</v>
      </c>
      <c r="M8" s="7">
        <f t="shared" si="0"/>
        <v>3851.697839717751</v>
      </c>
      <c r="O8" s="34">
        <f t="shared" si="1"/>
        <v>1819.117229255001</v>
      </c>
      <c r="P8" t="s">
        <v>23</v>
      </c>
    </row>
    <row r="9" spans="1:15" ht="18.75" customHeight="1" thickBot="1">
      <c r="A9" s="55"/>
      <c r="B9" s="27">
        <v>7</v>
      </c>
      <c r="C9" s="14">
        <v>2707.9419467611165</v>
      </c>
      <c r="D9" s="44">
        <v>2708</v>
      </c>
      <c r="E9" s="14"/>
      <c r="F9" s="14">
        <v>1000</v>
      </c>
      <c r="G9" s="14">
        <v>30</v>
      </c>
      <c r="H9" s="21">
        <v>39</v>
      </c>
      <c r="I9" s="21">
        <v>155</v>
      </c>
      <c r="J9" s="21">
        <v>88.502826</v>
      </c>
      <c r="K9" s="24">
        <v>126.27870899999999</v>
      </c>
      <c r="L9" s="23">
        <v>1465</v>
      </c>
      <c r="M9" s="7">
        <f t="shared" si="0"/>
        <v>2903.723481761116</v>
      </c>
      <c r="O9" s="34">
        <f t="shared" si="1"/>
        <v>-0.05805323888353087</v>
      </c>
    </row>
    <row r="10" spans="1:16" ht="18.75" customHeight="1" thickBot="1">
      <c r="A10" s="55"/>
      <c r="B10" s="27">
        <v>8</v>
      </c>
      <c r="C10" s="14">
        <v>7987.908674685509</v>
      </c>
      <c r="D10" s="52"/>
      <c r="E10" s="14">
        <f>(C10-D10)*0.05</f>
        <v>399.39543373427546</v>
      </c>
      <c r="F10" s="14">
        <v>1000</v>
      </c>
      <c r="G10" s="14">
        <v>30</v>
      </c>
      <c r="H10" s="21">
        <v>39</v>
      </c>
      <c r="I10" s="21">
        <v>155</v>
      </c>
      <c r="J10" s="21">
        <v>84.815209</v>
      </c>
      <c r="K10" s="24">
        <v>268.34225549999996</v>
      </c>
      <c r="L10" s="23">
        <v>1465</v>
      </c>
      <c r="M10" s="7">
        <f t="shared" si="0"/>
        <v>11429.461572919785</v>
      </c>
      <c r="O10" s="34">
        <f t="shared" si="1"/>
        <v>7987.908674685509</v>
      </c>
      <c r="P10" s="31"/>
    </row>
    <row r="11" spans="1:15" ht="18.75" customHeight="1">
      <c r="A11" s="55"/>
      <c r="B11" s="27">
        <v>9</v>
      </c>
      <c r="C11" s="14">
        <v>3138.734095143367</v>
      </c>
      <c r="D11" s="44">
        <v>3139</v>
      </c>
      <c r="E11" s="14"/>
      <c r="F11" s="14">
        <v>1000</v>
      </c>
      <c r="G11" s="14">
        <v>30</v>
      </c>
      <c r="H11" s="21">
        <v>39</v>
      </c>
      <c r="I11" s="21">
        <v>155</v>
      </c>
      <c r="J11" s="21">
        <v>95.878062</v>
      </c>
      <c r="K11" s="24">
        <v>465.6527385</v>
      </c>
      <c r="L11" s="23">
        <v>1465</v>
      </c>
      <c r="M11" s="7">
        <f t="shared" si="0"/>
        <v>3250.264895643367</v>
      </c>
      <c r="O11" s="34">
        <f t="shared" si="1"/>
        <v>-0.26590485663291474</v>
      </c>
    </row>
    <row r="12" spans="1:15" ht="18.75" customHeight="1">
      <c r="A12" s="55"/>
      <c r="B12" s="27">
        <v>10</v>
      </c>
      <c r="C12" s="14">
        <v>2874.0754298334564</v>
      </c>
      <c r="D12" s="44">
        <v>2875</v>
      </c>
      <c r="E12" s="14"/>
      <c r="F12" s="14">
        <v>1000</v>
      </c>
      <c r="G12" s="14">
        <v>30</v>
      </c>
      <c r="H12" s="21">
        <v>39</v>
      </c>
      <c r="I12" s="21">
        <v>155</v>
      </c>
      <c r="J12" s="21">
        <v>62.689502</v>
      </c>
      <c r="K12" s="24">
        <v>315.6967725</v>
      </c>
      <c r="L12" s="23">
        <v>1465</v>
      </c>
      <c r="M12" s="7">
        <f t="shared" si="0"/>
        <v>3066.4617043334565</v>
      </c>
      <c r="O12" s="34">
        <f t="shared" si="1"/>
        <v>-0.9245701665436172</v>
      </c>
    </row>
    <row r="13" spans="1:15" ht="18.75" customHeight="1">
      <c r="A13" s="55"/>
      <c r="B13" s="27">
        <v>11</v>
      </c>
      <c r="C13" s="14">
        <v>2579.7623288330406</v>
      </c>
      <c r="D13" s="38">
        <v>2580</v>
      </c>
      <c r="E13" s="14"/>
      <c r="F13" s="14">
        <v>1000</v>
      </c>
      <c r="G13" s="14">
        <v>30</v>
      </c>
      <c r="H13" s="21">
        <v>39</v>
      </c>
      <c r="I13" s="21">
        <v>155</v>
      </c>
      <c r="J13" s="21">
        <v>47.939031</v>
      </c>
      <c r="K13" s="24">
        <v>315.6967725</v>
      </c>
      <c r="L13" s="23">
        <v>1465</v>
      </c>
      <c r="M13" s="7">
        <f t="shared" si="0"/>
        <v>3052.3981323330404</v>
      </c>
      <c r="O13" s="34">
        <f t="shared" si="1"/>
        <v>-0.23767116695944424</v>
      </c>
    </row>
    <row r="14" spans="1:15" ht="18.75" customHeight="1">
      <c r="A14" s="55"/>
      <c r="B14" s="27">
        <v>12</v>
      </c>
      <c r="C14" s="14">
        <v>2610.064291753233</v>
      </c>
      <c r="D14" s="38">
        <v>2610</v>
      </c>
      <c r="E14" s="14"/>
      <c r="F14" s="14">
        <v>1000</v>
      </c>
      <c r="G14" s="14">
        <v>30</v>
      </c>
      <c r="H14" s="21">
        <v>39</v>
      </c>
      <c r="I14" s="21">
        <v>155</v>
      </c>
      <c r="J14" s="21">
        <v>73.752355</v>
      </c>
      <c r="K14" s="24">
        <v>110.49387000000002</v>
      </c>
      <c r="L14" s="23">
        <v>1465</v>
      </c>
      <c r="M14" s="7">
        <f t="shared" si="0"/>
        <v>2873.310516753233</v>
      </c>
      <c r="O14" s="34">
        <f t="shared" si="1"/>
        <v>0.06429175323319214</v>
      </c>
    </row>
    <row r="15" spans="1:15" ht="18.75" customHeight="1">
      <c r="A15" s="55"/>
      <c r="B15" s="27">
        <v>13</v>
      </c>
      <c r="C15" s="14">
        <v>2872.9569051500002</v>
      </c>
      <c r="D15" s="42">
        <v>2880</v>
      </c>
      <c r="E15" s="14"/>
      <c r="F15" s="14">
        <v>1000</v>
      </c>
      <c r="G15" s="14">
        <v>30</v>
      </c>
      <c r="H15" s="21">
        <v>39</v>
      </c>
      <c r="I15" s="21">
        <v>155</v>
      </c>
      <c r="J15" s="21">
        <v>165.942799</v>
      </c>
      <c r="K15" s="24">
        <v>363.051288</v>
      </c>
      <c r="L15" s="23">
        <v>1465</v>
      </c>
      <c r="M15" s="7">
        <f t="shared" si="0"/>
        <v>3210.9509921500003</v>
      </c>
      <c r="O15" s="34">
        <f t="shared" si="1"/>
        <v>-7.043094849999761</v>
      </c>
    </row>
    <row r="16" spans="1:15" ht="18.75" customHeight="1">
      <c r="A16" s="55"/>
      <c r="B16" s="27">
        <v>14</v>
      </c>
      <c r="C16" s="14">
        <v>2591.5876810421732</v>
      </c>
      <c r="D16" s="38">
        <v>2600</v>
      </c>
      <c r="E16" s="14"/>
      <c r="F16" s="14">
        <v>1000</v>
      </c>
      <c r="G16" s="14">
        <v>30</v>
      </c>
      <c r="H16" s="21">
        <v>39</v>
      </c>
      <c r="I16" s="21">
        <v>155</v>
      </c>
      <c r="J16" s="21">
        <v>51.626649</v>
      </c>
      <c r="K16" s="24">
        <v>63.139354499999996</v>
      </c>
      <c r="L16" s="23">
        <v>1465</v>
      </c>
      <c r="M16" s="7">
        <f t="shared" si="0"/>
        <v>2795.353684542173</v>
      </c>
      <c r="O16" s="34">
        <f t="shared" si="1"/>
        <v>-8.412318957826756</v>
      </c>
    </row>
    <row r="17" spans="1:15" ht="18.75" customHeight="1">
      <c r="A17" s="55"/>
      <c r="B17" s="27">
        <v>15</v>
      </c>
      <c r="C17" s="16">
        <v>5759.44806698974</v>
      </c>
      <c r="D17" s="33">
        <v>2800</v>
      </c>
      <c r="E17" s="14">
        <f>(C17-D17)*0.05</f>
        <v>147.97240334948702</v>
      </c>
      <c r="F17" s="14">
        <v>1000</v>
      </c>
      <c r="G17" s="14">
        <v>30</v>
      </c>
      <c r="H17" s="21">
        <v>39</v>
      </c>
      <c r="I17" s="21">
        <v>155</v>
      </c>
      <c r="J17" s="21">
        <v>0</v>
      </c>
      <c r="K17" s="24">
        <v>157.8483855</v>
      </c>
      <c r="L17" s="23">
        <v>1465</v>
      </c>
      <c r="M17" s="7">
        <f t="shared" si="0"/>
        <v>5954.268855839227</v>
      </c>
      <c r="N17" s="2"/>
      <c r="O17" s="34">
        <f t="shared" si="1"/>
        <v>2959.4480669897403</v>
      </c>
    </row>
    <row r="18" spans="1:16" ht="18.75" customHeight="1">
      <c r="A18" s="55"/>
      <c r="B18" s="27">
        <v>16</v>
      </c>
      <c r="C18" s="14">
        <v>1701.7230798100006</v>
      </c>
      <c r="D18" s="43">
        <v>1700</v>
      </c>
      <c r="E18" s="14"/>
      <c r="F18" s="14">
        <v>0</v>
      </c>
      <c r="G18" s="14">
        <v>30</v>
      </c>
      <c r="H18" s="21">
        <v>39</v>
      </c>
      <c r="I18" s="21">
        <v>155</v>
      </c>
      <c r="J18" s="21">
        <v>14.750471</v>
      </c>
      <c r="K18" s="24">
        <v>165.740805</v>
      </c>
      <c r="L18" s="23">
        <v>1465</v>
      </c>
      <c r="M18" s="7">
        <f t="shared" si="0"/>
        <v>1871.2143558100006</v>
      </c>
      <c r="O18" s="34">
        <f t="shared" si="1"/>
        <v>1.7230798100006268</v>
      </c>
      <c r="P18" t="s">
        <v>23</v>
      </c>
    </row>
    <row r="19" spans="1:16" ht="18.75" customHeight="1">
      <c r="A19" s="55"/>
      <c r="B19" s="27">
        <v>17</v>
      </c>
      <c r="C19" s="17">
        <v>1870.3113678099987</v>
      </c>
      <c r="D19" s="43">
        <v>1870.31</v>
      </c>
      <c r="E19" s="14"/>
      <c r="F19" s="14">
        <v>0</v>
      </c>
      <c r="G19" s="14">
        <v>30</v>
      </c>
      <c r="H19" s="21">
        <v>39</v>
      </c>
      <c r="I19" s="21">
        <v>155</v>
      </c>
      <c r="J19" s="21">
        <v>103.253297</v>
      </c>
      <c r="K19" s="24">
        <v>269.1314985</v>
      </c>
      <c r="L19" s="23">
        <v>1465</v>
      </c>
      <c r="M19" s="7">
        <f t="shared" si="0"/>
        <v>2061.3861633099987</v>
      </c>
      <c r="O19" s="34">
        <f t="shared" si="1"/>
        <v>0.0013678099987828318</v>
      </c>
      <c r="P19" s="2" t="s">
        <v>16</v>
      </c>
    </row>
    <row r="20" spans="1:15" ht="18" customHeight="1">
      <c r="A20" s="55"/>
      <c r="B20" s="27">
        <v>18</v>
      </c>
      <c r="C20" s="14">
        <v>2546.4582727094676</v>
      </c>
      <c r="D20" s="17">
        <v>2546</v>
      </c>
      <c r="E20" s="14"/>
      <c r="F20" s="14">
        <v>1000</v>
      </c>
      <c r="G20" s="14">
        <v>30</v>
      </c>
      <c r="H20" s="21">
        <v>39</v>
      </c>
      <c r="I20" s="21">
        <v>155</v>
      </c>
      <c r="J20" s="21">
        <v>29.500942</v>
      </c>
      <c r="K20" s="24">
        <v>102.6014505</v>
      </c>
      <c r="L20" s="23">
        <v>1465</v>
      </c>
      <c r="M20" s="7">
        <f t="shared" si="0"/>
        <v>2821.5606652094675</v>
      </c>
      <c r="O20" s="34">
        <f t="shared" si="1"/>
        <v>0.4582727094675647</v>
      </c>
    </row>
    <row r="21" spans="1:13" ht="15">
      <c r="A21" s="55"/>
      <c r="B21" s="27" t="s">
        <v>11</v>
      </c>
      <c r="C21" s="9">
        <f>SUM(C3:C20)</f>
        <v>55779.73690404668</v>
      </c>
      <c r="D21" s="9">
        <f aca="true" t="shared" si="2" ref="D21:M21">SUM(D3:D20)</f>
        <v>38055.81</v>
      </c>
      <c r="E21" s="9">
        <f t="shared" si="2"/>
        <v>747.5264040231004</v>
      </c>
      <c r="F21" s="9">
        <f t="shared" si="2"/>
        <v>12000</v>
      </c>
      <c r="G21" s="9">
        <f t="shared" si="2"/>
        <v>540</v>
      </c>
      <c r="H21" s="9">
        <f t="shared" si="2"/>
        <v>702</v>
      </c>
      <c r="I21" s="9">
        <f t="shared" si="2"/>
        <v>2790</v>
      </c>
      <c r="J21" s="9">
        <f t="shared" si="2"/>
        <v>1154.2243589999998</v>
      </c>
      <c r="K21" s="9">
        <f>SUM(K3:K20)</f>
        <v>4114.4169544999995</v>
      </c>
      <c r="L21" s="9">
        <f t="shared" si="2"/>
        <v>26370</v>
      </c>
      <c r="M21" s="9">
        <f t="shared" si="2"/>
        <v>66142.09462156978</v>
      </c>
    </row>
    <row r="22" spans="1:13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5">
      <c r="A23" s="56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15">
      <c r="A24" s="59" t="s">
        <v>25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ht="15" customHeight="1">
      <c r="D27" s="19"/>
    </row>
    <row r="28" ht="15">
      <c r="D28" s="19"/>
    </row>
    <row r="29" ht="15">
      <c r="D29" s="19" t="s">
        <v>12</v>
      </c>
    </row>
  </sheetData>
  <sheetProtection/>
  <mergeCells count="5">
    <mergeCell ref="A1:M1"/>
    <mergeCell ref="A22:M22"/>
    <mergeCell ref="A3:A21"/>
    <mergeCell ref="A23:M23"/>
    <mergeCell ref="A24:M26"/>
  </mergeCells>
  <printOptions/>
  <pageMargins left="0.3937007874015748" right="0" top="0.7480314960629921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5.00390625" style="0" customWidth="1"/>
    <col min="2" max="2" width="8.57421875" style="0" bestFit="1" customWidth="1"/>
    <col min="3" max="3" width="14.00390625" style="0" bestFit="1" customWidth="1"/>
    <col min="4" max="4" width="11.421875" style="0" bestFit="1" customWidth="1"/>
    <col min="5" max="5" width="10.421875" style="0" bestFit="1" customWidth="1"/>
    <col min="6" max="6" width="11.421875" style="0" customWidth="1"/>
    <col min="7" max="7" width="11.140625" style="0" bestFit="1" customWidth="1"/>
    <col min="8" max="8" width="8.8515625" style="0" bestFit="1" customWidth="1"/>
    <col min="9" max="9" width="11.57421875" style="0" customWidth="1"/>
    <col min="10" max="10" width="10.421875" style="0" customWidth="1"/>
    <col min="11" max="11" width="10.421875" style="0" bestFit="1" customWidth="1"/>
    <col min="12" max="12" width="11.421875" style="0" customWidth="1"/>
    <col min="13" max="13" width="15.421875" style="0" customWidth="1"/>
    <col min="14" max="14" width="18.00390625" style="34" customWidth="1"/>
    <col min="15" max="15" width="9.140625" style="0" customWidth="1"/>
    <col min="16" max="16" width="23.140625" style="0" customWidth="1"/>
  </cols>
  <sheetData>
    <row r="1" spans="1:13" ht="1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47.25" customHeight="1">
      <c r="A2" s="3" t="s">
        <v>0</v>
      </c>
      <c r="B2" s="28" t="s">
        <v>2</v>
      </c>
      <c r="C2" s="4" t="s">
        <v>10</v>
      </c>
      <c r="D2" s="4" t="s">
        <v>9</v>
      </c>
      <c r="E2" s="4" t="s">
        <v>8</v>
      </c>
      <c r="F2" s="4" t="s">
        <v>28</v>
      </c>
      <c r="G2" s="50" t="s">
        <v>20</v>
      </c>
      <c r="H2" s="4" t="s">
        <v>13</v>
      </c>
      <c r="I2" s="4" t="s">
        <v>17</v>
      </c>
      <c r="J2" s="29" t="s">
        <v>18</v>
      </c>
      <c r="K2" s="4" t="s">
        <v>7</v>
      </c>
      <c r="L2" s="4" t="s">
        <v>14</v>
      </c>
      <c r="M2" s="5" t="s">
        <v>6</v>
      </c>
      <c r="N2" s="47" t="s">
        <v>15</v>
      </c>
    </row>
    <row r="3" spans="1:17" ht="18.75" customHeight="1">
      <c r="A3" s="55" t="s">
        <v>5</v>
      </c>
      <c r="B3" s="27">
        <v>19</v>
      </c>
      <c r="C3" s="14">
        <v>2534.1942625989723</v>
      </c>
      <c r="D3" s="14"/>
      <c r="E3" s="14">
        <f>(C3-D3)*0.05</f>
        <v>126.70971312994863</v>
      </c>
      <c r="F3" s="14">
        <v>1000</v>
      </c>
      <c r="G3" s="14">
        <v>30</v>
      </c>
      <c r="H3" s="21">
        <v>39</v>
      </c>
      <c r="I3" s="21">
        <v>155</v>
      </c>
      <c r="J3" s="30">
        <v>51.626649</v>
      </c>
      <c r="K3" s="21">
        <v>0</v>
      </c>
      <c r="L3" s="23">
        <v>1465</v>
      </c>
      <c r="M3" s="7">
        <f>C3-D3+E3+H3+K3+L3+I3+J3+F3+G3</f>
        <v>5401.530624728921</v>
      </c>
      <c r="N3" s="34">
        <f>C3-D3</f>
        <v>2534.1942625989723</v>
      </c>
      <c r="O3" s="2"/>
      <c r="P3" s="32"/>
      <c r="Q3" s="2"/>
    </row>
    <row r="4" spans="1:16" ht="18.75" customHeight="1">
      <c r="A4" s="55"/>
      <c r="B4" s="27">
        <v>20</v>
      </c>
      <c r="C4" s="14">
        <v>2941.6348206798502</v>
      </c>
      <c r="D4" s="25">
        <v>3943</v>
      </c>
      <c r="E4" s="14"/>
      <c r="F4" s="14">
        <v>1000</v>
      </c>
      <c r="G4" s="14">
        <v>30</v>
      </c>
      <c r="H4" s="21">
        <v>39</v>
      </c>
      <c r="I4" s="21">
        <v>155</v>
      </c>
      <c r="J4" s="30">
        <v>66.37712</v>
      </c>
      <c r="K4" s="21">
        <v>370.9437075</v>
      </c>
      <c r="L4" s="23">
        <v>1465</v>
      </c>
      <c r="M4" s="7">
        <f aca="true" t="shared" si="0" ref="M4:M20">C4-D4+E4+H4+K4+L4+I4+J4+F4+G4</f>
        <v>2124.9556481798504</v>
      </c>
      <c r="N4" s="34">
        <f aca="true" t="shared" si="1" ref="N4:N21">C4-D4</f>
        <v>-1001.3651793201498</v>
      </c>
      <c r="O4" s="2"/>
      <c r="P4" s="32"/>
    </row>
    <row r="5" spans="1:16" ht="18.75" customHeight="1">
      <c r="A5" s="55"/>
      <c r="B5" s="27">
        <v>21</v>
      </c>
      <c r="C5" s="14">
        <v>2965.4855031705697</v>
      </c>
      <c r="D5" s="25">
        <v>2965</v>
      </c>
      <c r="E5" s="14"/>
      <c r="F5" s="14">
        <v>1000</v>
      </c>
      <c r="G5" s="14">
        <v>30</v>
      </c>
      <c r="H5" s="21">
        <v>39</v>
      </c>
      <c r="I5" s="21">
        <v>155</v>
      </c>
      <c r="J5" s="30">
        <v>114.316151</v>
      </c>
      <c r="K5" s="21">
        <v>276.23467500000004</v>
      </c>
      <c r="L5" s="23">
        <v>1465</v>
      </c>
      <c r="M5" s="7">
        <f t="shared" si="0"/>
        <v>3080.03632917057</v>
      </c>
      <c r="N5" s="34">
        <f t="shared" si="1"/>
        <v>0.48550317056970016</v>
      </c>
      <c r="O5" s="2"/>
      <c r="P5" s="32"/>
    </row>
    <row r="6" spans="1:16" ht="18.75" customHeight="1">
      <c r="A6" s="55"/>
      <c r="B6" s="27">
        <v>22</v>
      </c>
      <c r="C6" s="14">
        <v>909.7078889185386</v>
      </c>
      <c r="D6" s="25">
        <v>800</v>
      </c>
      <c r="E6" s="14"/>
      <c r="F6" s="14">
        <v>0</v>
      </c>
      <c r="G6" s="14">
        <v>30</v>
      </c>
      <c r="H6" s="21">
        <v>39</v>
      </c>
      <c r="I6" s="21">
        <v>155</v>
      </c>
      <c r="J6" s="30">
        <v>84.815209</v>
      </c>
      <c r="K6" s="21">
        <v>63.139354499999996</v>
      </c>
      <c r="L6" s="23">
        <v>1465</v>
      </c>
      <c r="M6" s="7">
        <f t="shared" si="0"/>
        <v>1946.6624524185388</v>
      </c>
      <c r="N6" s="34">
        <f t="shared" si="1"/>
        <v>109.70788891853863</v>
      </c>
      <c r="O6" s="2"/>
      <c r="P6" t="s">
        <v>19</v>
      </c>
    </row>
    <row r="7" spans="1:16" ht="18.75" customHeight="1">
      <c r="A7" s="55"/>
      <c r="B7" s="27">
        <v>23</v>
      </c>
      <c r="C7" s="14">
        <v>-609.0273431589758</v>
      </c>
      <c r="D7" s="35">
        <f>1000+1000</f>
        <v>2000</v>
      </c>
      <c r="E7" s="14"/>
      <c r="F7" s="14">
        <v>1000</v>
      </c>
      <c r="G7" s="14">
        <v>30</v>
      </c>
      <c r="H7" s="21">
        <v>39</v>
      </c>
      <c r="I7" s="21">
        <v>155</v>
      </c>
      <c r="J7" s="30">
        <v>0</v>
      </c>
      <c r="K7" s="21">
        <v>0</v>
      </c>
      <c r="L7" s="23">
        <v>1465</v>
      </c>
      <c r="M7" s="7">
        <f t="shared" si="0"/>
        <v>79.97265684102422</v>
      </c>
      <c r="N7" s="34">
        <f t="shared" si="1"/>
        <v>-2609.027343158976</v>
      </c>
      <c r="O7" s="2"/>
      <c r="P7" s="32"/>
    </row>
    <row r="8" spans="1:16" ht="18.75" customHeight="1">
      <c r="A8" s="55"/>
      <c r="B8" s="27">
        <v>24</v>
      </c>
      <c r="C8" s="14">
        <v>1097.089813366833</v>
      </c>
      <c r="D8" s="15"/>
      <c r="E8" s="14"/>
      <c r="F8" s="14">
        <v>0</v>
      </c>
      <c r="G8" s="14">
        <v>30</v>
      </c>
      <c r="H8" s="21">
        <v>39</v>
      </c>
      <c r="I8" s="21">
        <v>155</v>
      </c>
      <c r="J8" s="30">
        <v>44.251413</v>
      </c>
      <c r="K8" s="21">
        <v>0</v>
      </c>
      <c r="L8" s="23">
        <v>1465</v>
      </c>
      <c r="M8" s="7">
        <f t="shared" si="0"/>
        <v>2830.341226366833</v>
      </c>
      <c r="N8" s="34">
        <f t="shared" si="1"/>
        <v>1097.089813366833</v>
      </c>
      <c r="O8" s="2"/>
      <c r="P8" s="32" t="s">
        <v>26</v>
      </c>
    </row>
    <row r="9" spans="1:22" ht="18.75" customHeight="1">
      <c r="A9" s="55"/>
      <c r="B9" s="27">
        <v>25</v>
      </c>
      <c r="C9" s="14">
        <v>5224.527524769999</v>
      </c>
      <c r="D9" s="17">
        <v>5250</v>
      </c>
      <c r="E9" s="14"/>
      <c r="F9" s="14">
        <v>1000</v>
      </c>
      <c r="G9" s="14">
        <v>30</v>
      </c>
      <c r="H9" s="21">
        <v>39</v>
      </c>
      <c r="I9" s="21">
        <v>155</v>
      </c>
      <c r="J9" s="30">
        <v>70.064737</v>
      </c>
      <c r="K9" s="21">
        <v>149.955966</v>
      </c>
      <c r="L9" s="23">
        <v>1465</v>
      </c>
      <c r="M9" s="7">
        <f t="shared" si="0"/>
        <v>2883.5482277699994</v>
      </c>
      <c r="N9" s="34">
        <f t="shared" si="1"/>
        <v>-25.472475230000782</v>
      </c>
      <c r="O9" s="2"/>
      <c r="P9" s="32"/>
      <c r="R9" s="2">
        <f>3000*0.96</f>
        <v>2880</v>
      </c>
      <c r="V9" s="2"/>
    </row>
    <row r="10" spans="1:16" ht="18.75" customHeight="1">
      <c r="A10" s="55"/>
      <c r="B10" s="27">
        <v>26</v>
      </c>
      <c r="C10" s="14">
        <v>2685.9596853272888</v>
      </c>
      <c r="D10" s="15">
        <v>2685</v>
      </c>
      <c r="E10" s="14"/>
      <c r="F10" s="14">
        <v>1000</v>
      </c>
      <c r="G10" s="14">
        <v>30</v>
      </c>
      <c r="H10" s="21">
        <v>39</v>
      </c>
      <c r="I10" s="21">
        <v>155</v>
      </c>
      <c r="J10" s="30">
        <v>59.001884</v>
      </c>
      <c r="K10" s="21">
        <v>134.1711285</v>
      </c>
      <c r="L10" s="23">
        <v>1465</v>
      </c>
      <c r="M10" s="7">
        <f t="shared" si="0"/>
        <v>2883.132697827289</v>
      </c>
      <c r="N10" s="34">
        <f t="shared" si="1"/>
        <v>0.9596853272887529</v>
      </c>
      <c r="O10" s="2"/>
      <c r="P10" s="32"/>
    </row>
    <row r="11" spans="1:16" ht="18.75" customHeight="1">
      <c r="A11" s="55"/>
      <c r="B11" s="27">
        <v>27</v>
      </c>
      <c r="C11" s="14">
        <v>2603.0299176835197</v>
      </c>
      <c r="D11" s="15">
        <v>2604</v>
      </c>
      <c r="E11" s="14"/>
      <c r="F11" s="14">
        <v>1000</v>
      </c>
      <c r="G11" s="14">
        <v>30</v>
      </c>
      <c r="H11" s="21">
        <v>39</v>
      </c>
      <c r="I11" s="21">
        <v>155</v>
      </c>
      <c r="J11" s="30">
        <v>62.689502</v>
      </c>
      <c r="K11" s="21">
        <v>55.24693500000001</v>
      </c>
      <c r="L11" s="23">
        <v>1465</v>
      </c>
      <c r="M11" s="7">
        <f t="shared" si="0"/>
        <v>2805.96635468352</v>
      </c>
      <c r="N11" s="34">
        <f t="shared" si="1"/>
        <v>-0.9700823164803296</v>
      </c>
      <c r="O11" s="2"/>
      <c r="P11" s="32"/>
    </row>
    <row r="12" spans="1:16" ht="18.75" customHeight="1">
      <c r="A12" s="55"/>
      <c r="B12" s="27">
        <v>28</v>
      </c>
      <c r="C12" s="14">
        <v>2720.1832012535956</v>
      </c>
      <c r="D12" s="25">
        <v>2721</v>
      </c>
      <c r="E12" s="14"/>
      <c r="F12" s="14">
        <v>1000</v>
      </c>
      <c r="G12" s="14">
        <v>30</v>
      </c>
      <c r="H12" s="21">
        <v>39</v>
      </c>
      <c r="I12" s="21">
        <v>155</v>
      </c>
      <c r="J12" s="30">
        <v>84.815209</v>
      </c>
      <c r="K12" s="21">
        <v>102.6014505</v>
      </c>
      <c r="L12" s="23">
        <v>1465</v>
      </c>
      <c r="M12" s="7">
        <f t="shared" si="0"/>
        <v>2875.5998607535957</v>
      </c>
      <c r="N12" s="34">
        <f t="shared" si="1"/>
        <v>-0.8167987464044018</v>
      </c>
      <c r="O12" s="2"/>
      <c r="P12" s="32"/>
    </row>
    <row r="13" spans="1:16" ht="18.75" customHeight="1">
      <c r="A13" s="55"/>
      <c r="B13" s="27">
        <v>29</v>
      </c>
      <c r="C13" s="14">
        <v>2302.6801301634982</v>
      </c>
      <c r="D13" s="25">
        <v>2302.68</v>
      </c>
      <c r="E13" s="14"/>
      <c r="F13" s="14">
        <v>0</v>
      </c>
      <c r="G13" s="14">
        <v>30</v>
      </c>
      <c r="H13" s="21">
        <v>39</v>
      </c>
      <c r="I13" s="21">
        <v>155</v>
      </c>
      <c r="J13" s="30">
        <v>84.815209</v>
      </c>
      <c r="K13" s="21">
        <v>623.501124</v>
      </c>
      <c r="L13" s="23">
        <v>1465</v>
      </c>
      <c r="M13" s="7">
        <f t="shared" si="0"/>
        <v>2397.316463163498</v>
      </c>
      <c r="N13" s="34">
        <f t="shared" si="1"/>
        <v>0.0001301634983974509</v>
      </c>
      <c r="O13" s="2"/>
      <c r="P13" s="32" t="s">
        <v>26</v>
      </c>
    </row>
    <row r="14" spans="1:18" ht="18.75" customHeight="1">
      <c r="A14" s="55"/>
      <c r="B14" s="27">
        <v>30</v>
      </c>
      <c r="C14" s="14">
        <v>2858.94110501</v>
      </c>
      <c r="D14" s="15">
        <v>2858.94</v>
      </c>
      <c r="E14" s="14"/>
      <c r="F14" s="14">
        <v>1000</v>
      </c>
      <c r="G14" s="14">
        <v>30</v>
      </c>
      <c r="H14" s="21">
        <v>39</v>
      </c>
      <c r="I14" s="21">
        <v>155</v>
      </c>
      <c r="J14" s="30">
        <v>25.813324</v>
      </c>
      <c r="K14" s="21">
        <v>340.1632725</v>
      </c>
      <c r="L14" s="23">
        <v>1465</v>
      </c>
      <c r="M14" s="7">
        <f t="shared" si="0"/>
        <v>3054.97770151</v>
      </c>
      <c r="N14" s="34">
        <f t="shared" si="1"/>
        <v>0.0011050099997191865</v>
      </c>
      <c r="O14" s="2"/>
      <c r="P14" s="32"/>
      <c r="R14" s="2"/>
    </row>
    <row r="15" spans="1:16" ht="18.75" customHeight="1">
      <c r="A15" s="55"/>
      <c r="B15" s="27">
        <v>31</v>
      </c>
      <c r="C15" s="14">
        <v>2919.35951107</v>
      </c>
      <c r="D15" s="25">
        <v>2880.05</v>
      </c>
      <c r="E15" s="14"/>
      <c r="F15" s="14">
        <v>1000</v>
      </c>
      <c r="G15" s="14">
        <v>30</v>
      </c>
      <c r="H15" s="21">
        <v>39</v>
      </c>
      <c r="I15" s="21">
        <v>155</v>
      </c>
      <c r="J15" s="30">
        <v>25.813324</v>
      </c>
      <c r="K15" s="21">
        <v>149.955966</v>
      </c>
      <c r="L15" s="23">
        <v>1465</v>
      </c>
      <c r="M15" s="7">
        <f t="shared" si="0"/>
        <v>2904.07880107</v>
      </c>
      <c r="N15" s="34">
        <f t="shared" si="1"/>
        <v>39.309511069999644</v>
      </c>
      <c r="O15" s="2"/>
      <c r="P15" s="32"/>
    </row>
    <row r="16" spans="1:16" ht="18.75" customHeight="1">
      <c r="A16" s="55"/>
      <c r="B16" s="27">
        <v>32</v>
      </c>
      <c r="C16" s="14">
        <v>2801.6333674900006</v>
      </c>
      <c r="D16" s="25">
        <v>2802</v>
      </c>
      <c r="E16" s="14"/>
      <c r="F16" s="14">
        <v>1000</v>
      </c>
      <c r="G16" s="14">
        <v>30</v>
      </c>
      <c r="H16" s="21">
        <v>39</v>
      </c>
      <c r="I16" s="21">
        <v>155</v>
      </c>
      <c r="J16" s="30">
        <v>29.500942</v>
      </c>
      <c r="K16" s="21">
        <v>157.8483855</v>
      </c>
      <c r="L16" s="23">
        <v>1465</v>
      </c>
      <c r="M16" s="7">
        <f t="shared" si="0"/>
        <v>2875.9826949900007</v>
      </c>
      <c r="N16" s="34">
        <f t="shared" si="1"/>
        <v>-0.3666325099993628</v>
      </c>
      <c r="O16" s="2"/>
      <c r="P16" s="32"/>
    </row>
    <row r="17" spans="1:16" ht="18.75" customHeight="1">
      <c r="A17" s="55"/>
      <c r="B17" s="27">
        <v>33</v>
      </c>
      <c r="C17" s="14">
        <v>2743.6371268679286</v>
      </c>
      <c r="D17" s="25">
        <v>2743.64</v>
      </c>
      <c r="E17" s="14"/>
      <c r="F17" s="14">
        <v>1000</v>
      </c>
      <c r="G17" s="14">
        <v>30</v>
      </c>
      <c r="H17" s="21">
        <v>39</v>
      </c>
      <c r="I17" s="21">
        <v>155</v>
      </c>
      <c r="J17" s="30">
        <v>7.375236</v>
      </c>
      <c r="K17" s="21">
        <v>213.0953205</v>
      </c>
      <c r="L17" s="23">
        <v>1465</v>
      </c>
      <c r="M17" s="7">
        <f t="shared" si="0"/>
        <v>2909.4676833679287</v>
      </c>
      <c r="N17" s="34">
        <f t="shared" si="1"/>
        <v>-0.0028731320712722663</v>
      </c>
      <c r="O17" s="2"/>
      <c r="P17" s="32"/>
    </row>
    <row r="18" spans="1:18" ht="18.75" customHeight="1">
      <c r="A18" s="55"/>
      <c r="B18" s="27">
        <v>34</v>
      </c>
      <c r="C18" s="14">
        <v>2789.5843550243953</v>
      </c>
      <c r="D18" s="25">
        <v>5500</v>
      </c>
      <c r="E18" s="14"/>
      <c r="F18" s="14">
        <v>1000</v>
      </c>
      <c r="G18" s="14">
        <v>30</v>
      </c>
      <c r="H18" s="21">
        <v>39</v>
      </c>
      <c r="I18" s="21">
        <v>155</v>
      </c>
      <c r="J18" s="30">
        <v>59.001884</v>
      </c>
      <c r="K18" s="21">
        <v>197.310483</v>
      </c>
      <c r="L18" s="23">
        <v>1465</v>
      </c>
      <c r="M18" s="7">
        <f t="shared" si="0"/>
        <v>234.89672202439556</v>
      </c>
      <c r="N18" s="34">
        <f t="shared" si="1"/>
        <v>-2710.4156449756047</v>
      </c>
      <c r="O18" s="2"/>
      <c r="P18" s="32"/>
      <c r="R18" s="2"/>
    </row>
    <row r="19" spans="1:16" ht="18.75" customHeight="1">
      <c r="A19" s="55"/>
      <c r="B19" s="27">
        <v>35</v>
      </c>
      <c r="C19" s="14">
        <v>1696.6292262299999</v>
      </c>
      <c r="D19" s="51">
        <f>2697+1000</f>
        <v>3697</v>
      </c>
      <c r="E19" s="14"/>
      <c r="F19" s="14">
        <v>1000</v>
      </c>
      <c r="G19" s="14">
        <v>30</v>
      </c>
      <c r="H19" s="21">
        <v>39</v>
      </c>
      <c r="I19" s="21">
        <v>155</v>
      </c>
      <c r="J19" s="30">
        <v>66.37712</v>
      </c>
      <c r="K19" s="21">
        <v>173.63322449999998</v>
      </c>
      <c r="L19" s="23">
        <v>1465</v>
      </c>
      <c r="M19" s="7">
        <f t="shared" si="0"/>
        <v>928.6395707299997</v>
      </c>
      <c r="N19" s="34">
        <f t="shared" si="1"/>
        <v>-2000.3707737700001</v>
      </c>
      <c r="O19" s="2"/>
      <c r="P19" s="32"/>
    </row>
    <row r="20" spans="1:16" ht="18.75" customHeight="1">
      <c r="A20" s="55"/>
      <c r="B20" s="27">
        <v>36</v>
      </c>
      <c r="C20" s="14">
        <v>1673.7644213400004</v>
      </c>
      <c r="D20" s="15">
        <f>1673.76+1000</f>
        <v>2673.76</v>
      </c>
      <c r="E20" s="14"/>
      <c r="F20" s="14">
        <v>1000</v>
      </c>
      <c r="G20" s="14">
        <v>30</v>
      </c>
      <c r="H20" s="21">
        <v>39</v>
      </c>
      <c r="I20" s="21">
        <v>155</v>
      </c>
      <c r="J20" s="30">
        <v>59.001884</v>
      </c>
      <c r="K20" s="21">
        <v>86.81661299999999</v>
      </c>
      <c r="L20" s="23">
        <v>1465</v>
      </c>
      <c r="M20" s="7">
        <f t="shared" si="0"/>
        <v>1834.8229183400001</v>
      </c>
      <c r="N20" s="34">
        <f t="shared" si="1"/>
        <v>-999.9955786599999</v>
      </c>
      <c r="O20" s="2"/>
      <c r="P20" s="32"/>
    </row>
    <row r="21" spans="1:14" ht="15">
      <c r="A21" s="55"/>
      <c r="B21" s="27" t="s">
        <v>11</v>
      </c>
      <c r="C21" s="9">
        <f>SUM(C3:C20)</f>
        <v>42859.01451780601</v>
      </c>
      <c r="D21" s="12">
        <f>SUM(D3:D20)</f>
        <v>48426.07</v>
      </c>
      <c r="E21" s="12">
        <f aca="true" t="shared" si="2" ref="E21:K21">SUM(E3:E20)</f>
        <v>126.70971312994863</v>
      </c>
      <c r="F21" s="12">
        <f>SUM(F3:F20)</f>
        <v>15000</v>
      </c>
      <c r="G21" s="12">
        <f>SUM(G3:G20)</f>
        <v>540</v>
      </c>
      <c r="H21" s="12">
        <f t="shared" si="2"/>
        <v>702</v>
      </c>
      <c r="I21" s="12">
        <f t="shared" si="2"/>
        <v>2790</v>
      </c>
      <c r="J21" s="12">
        <f t="shared" si="2"/>
        <v>995.6567969999999</v>
      </c>
      <c r="K21" s="12">
        <f t="shared" si="2"/>
        <v>3094.6176060000003</v>
      </c>
      <c r="L21" s="9">
        <f>SUM(L3:L20)</f>
        <v>26370</v>
      </c>
      <c r="M21" s="9">
        <f>SUM(M3:M20)</f>
        <v>44051.92863393595</v>
      </c>
      <c r="N21" s="34">
        <f t="shared" si="1"/>
        <v>-5567.055482193988</v>
      </c>
    </row>
    <row r="22" spans="1:15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/>
      <c r="O22" s="34"/>
    </row>
    <row r="23" spans="1:15" ht="15">
      <c r="A23" s="56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/>
      <c r="O23" s="34"/>
    </row>
    <row r="24" spans="1:15" ht="15">
      <c r="A24" s="59" t="s">
        <v>25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/>
      <c r="O24" s="34"/>
    </row>
    <row r="25" spans="1:15" ht="1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/>
      <c r="O25" s="34"/>
    </row>
    <row r="26" spans="1:15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/>
      <c r="O26" s="34"/>
    </row>
    <row r="27" spans="4:15" ht="15" customHeight="1">
      <c r="D27" s="19"/>
      <c r="N27"/>
      <c r="O27" s="34"/>
    </row>
    <row r="28" spans="4:15" ht="15">
      <c r="D28" s="19"/>
      <c r="N28"/>
      <c r="O28" s="34"/>
    </row>
    <row r="29" spans="4:15" ht="15">
      <c r="D29" t="s">
        <v>12</v>
      </c>
      <c r="N29"/>
      <c r="O29" s="34"/>
    </row>
  </sheetData>
  <sheetProtection/>
  <mergeCells count="5">
    <mergeCell ref="A1:M1"/>
    <mergeCell ref="A22:M22"/>
    <mergeCell ref="A3:A21"/>
    <mergeCell ref="A23:M23"/>
    <mergeCell ref="A24:M26"/>
  </mergeCells>
  <printOptions/>
  <pageMargins left="0" right="0" top="0.3937007874015748" bottom="0" header="0.31496062992125984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ttg</dc:creator>
  <cp:keywords/>
  <dc:description/>
  <cp:lastModifiedBy>TURGAY GÖRGEL</cp:lastModifiedBy>
  <cp:lastPrinted>2023-11-11T21:50:01Z</cp:lastPrinted>
  <dcterms:created xsi:type="dcterms:W3CDTF">2014-06-22T16:28:57Z</dcterms:created>
  <dcterms:modified xsi:type="dcterms:W3CDTF">2023-12-14T18:53:43Z</dcterms:modified>
  <cp:category/>
  <cp:version/>
  <cp:contentType/>
  <cp:contentStatus/>
</cp:coreProperties>
</file>